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Práce\2024\066_Studie Haly a rekonstrukce střechy poliklinika\"/>
    </mc:Choice>
  </mc:AlternateContent>
  <xr:revisionPtr revIDLastSave="0" documentId="8_{87967341-8492-4DA3-84E3-C11FB59298E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Pol'!$A$1:$Y$113</definedName>
    <definedName name="_xlnm.Print_Area" localSheetId="4">'02 01 Pol'!$A$1:$Y$37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6" i="1" l="1"/>
  <c r="I65" i="1"/>
  <c r="I64" i="1"/>
  <c r="I63" i="1"/>
  <c r="I62" i="1"/>
  <c r="I61" i="1"/>
  <c r="I60" i="1"/>
  <c r="I59" i="1"/>
  <c r="I58" i="1"/>
  <c r="I57" i="1"/>
  <c r="I56" i="1"/>
  <c r="G43" i="1"/>
  <c r="F43" i="1"/>
  <c r="G42" i="1"/>
  <c r="F42" i="1"/>
  <c r="H42" i="1" s="1"/>
  <c r="I42" i="1" s="1"/>
  <c r="G41" i="1"/>
  <c r="F41" i="1"/>
  <c r="H41" i="1" s="1"/>
  <c r="I41" i="1" s="1"/>
  <c r="G40" i="1"/>
  <c r="F40" i="1"/>
  <c r="G39" i="1"/>
  <c r="F39" i="1"/>
  <c r="G27" i="13"/>
  <c r="G8" i="13"/>
  <c r="G9" i="13"/>
  <c r="M9" i="13" s="1"/>
  <c r="I9" i="13"/>
  <c r="I8" i="13" s="1"/>
  <c r="K9" i="13"/>
  <c r="K8" i="13" s="1"/>
  <c r="O9" i="13"/>
  <c r="O8" i="13" s="1"/>
  <c r="Q9" i="13"/>
  <c r="V9" i="13"/>
  <c r="V8" i="13" s="1"/>
  <c r="G10" i="13"/>
  <c r="M10" i="13" s="1"/>
  <c r="I10" i="13"/>
  <c r="K10" i="13"/>
  <c r="O10" i="13"/>
  <c r="Q10" i="13"/>
  <c r="V10" i="13"/>
  <c r="G11" i="13"/>
  <c r="I11" i="13"/>
  <c r="K11" i="13"/>
  <c r="M11" i="13"/>
  <c r="O11" i="13"/>
  <c r="Q11" i="13"/>
  <c r="V11" i="13"/>
  <c r="G12" i="13"/>
  <c r="I12" i="13"/>
  <c r="K12" i="13"/>
  <c r="M12" i="13"/>
  <c r="O12" i="13"/>
  <c r="Q12" i="13"/>
  <c r="V12" i="13"/>
  <c r="G13" i="13"/>
  <c r="I13" i="13"/>
  <c r="K13" i="13"/>
  <c r="M13" i="13"/>
  <c r="O13" i="13"/>
  <c r="Q13" i="13"/>
  <c r="Q8" i="13" s="1"/>
  <c r="V13" i="13"/>
  <c r="G14" i="13"/>
  <c r="I14" i="13"/>
  <c r="K14" i="13"/>
  <c r="M14" i="13"/>
  <c r="O14" i="13"/>
  <c r="Q14" i="13"/>
  <c r="V14" i="13"/>
  <c r="G15" i="13"/>
  <c r="M15" i="13" s="1"/>
  <c r="I15" i="13"/>
  <c r="K15" i="13"/>
  <c r="O15" i="13"/>
  <c r="Q15" i="13"/>
  <c r="V15" i="13"/>
  <c r="G16" i="13"/>
  <c r="M16" i="13" s="1"/>
  <c r="I16" i="13"/>
  <c r="K16" i="13"/>
  <c r="O16" i="13"/>
  <c r="Q16" i="13"/>
  <c r="V16" i="13"/>
  <c r="G17" i="13"/>
  <c r="M17" i="13" s="1"/>
  <c r="I17" i="13"/>
  <c r="K17" i="13"/>
  <c r="O17" i="13"/>
  <c r="Q17" i="13"/>
  <c r="V17" i="13"/>
  <c r="G18" i="13"/>
  <c r="M18" i="13" s="1"/>
  <c r="I18" i="13"/>
  <c r="K18" i="13"/>
  <c r="O18" i="13"/>
  <c r="Q18" i="13"/>
  <c r="V18" i="13"/>
  <c r="G19" i="13"/>
  <c r="I19" i="13"/>
  <c r="K19" i="13"/>
  <c r="M19" i="13"/>
  <c r="O19" i="13"/>
  <c r="Q19" i="13"/>
  <c r="V19" i="13"/>
  <c r="G20" i="13"/>
  <c r="I20" i="13"/>
  <c r="K20" i="13"/>
  <c r="M20" i="13"/>
  <c r="O20" i="13"/>
  <c r="Q20" i="13"/>
  <c r="V20" i="13"/>
  <c r="G21" i="13"/>
  <c r="I21" i="13"/>
  <c r="K21" i="13"/>
  <c r="M21" i="13"/>
  <c r="O21" i="13"/>
  <c r="Q21" i="13"/>
  <c r="V21" i="13"/>
  <c r="G22" i="13"/>
  <c r="I22" i="13"/>
  <c r="K22" i="13"/>
  <c r="M22" i="13"/>
  <c r="O22" i="13"/>
  <c r="Q22" i="13"/>
  <c r="V22" i="13"/>
  <c r="G23" i="13"/>
  <c r="I23" i="13"/>
  <c r="K23" i="13"/>
  <c r="M23" i="13"/>
  <c r="O23" i="13"/>
  <c r="Q23" i="13"/>
  <c r="V23" i="13"/>
  <c r="G24" i="13"/>
  <c r="M24" i="13" s="1"/>
  <c r="I24" i="13"/>
  <c r="K24" i="13"/>
  <c r="O24" i="13"/>
  <c r="Q24" i="13"/>
  <c r="V24" i="13"/>
  <c r="G25" i="13"/>
  <c r="M25" i="13" s="1"/>
  <c r="I25" i="13"/>
  <c r="K25" i="13"/>
  <c r="O25" i="13"/>
  <c r="Q25" i="13"/>
  <c r="V25" i="13"/>
  <c r="AE27" i="13"/>
  <c r="G103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V8" i="12" s="1"/>
  <c r="G11" i="12"/>
  <c r="K11" i="12"/>
  <c r="V11" i="12"/>
  <c r="G12" i="12"/>
  <c r="I12" i="12"/>
  <c r="I11" i="12" s="1"/>
  <c r="K12" i="12"/>
  <c r="M12" i="12"/>
  <c r="M11" i="12" s="1"/>
  <c r="O12" i="12"/>
  <c r="O11" i="12" s="1"/>
  <c r="Q12" i="12"/>
  <c r="V12" i="12"/>
  <c r="G14" i="12"/>
  <c r="M14" i="12" s="1"/>
  <c r="I14" i="12"/>
  <c r="K14" i="12"/>
  <c r="O14" i="12"/>
  <c r="Q14" i="12"/>
  <c r="Q11" i="12" s="1"/>
  <c r="V14" i="12"/>
  <c r="G16" i="12"/>
  <c r="I16" i="12"/>
  <c r="K16" i="12"/>
  <c r="M16" i="12"/>
  <c r="O16" i="12"/>
  <c r="Q16" i="12"/>
  <c r="V16" i="12"/>
  <c r="G17" i="12"/>
  <c r="K17" i="12"/>
  <c r="O17" i="12"/>
  <c r="V17" i="12"/>
  <c r="G18" i="12"/>
  <c r="I18" i="12"/>
  <c r="I17" i="12" s="1"/>
  <c r="K18" i="12"/>
  <c r="M18" i="12"/>
  <c r="M17" i="12" s="1"/>
  <c r="O18" i="12"/>
  <c r="Q18" i="12"/>
  <c r="Q17" i="12" s="1"/>
  <c r="V18" i="12"/>
  <c r="G20" i="12"/>
  <c r="M20" i="12" s="1"/>
  <c r="I20" i="12"/>
  <c r="I19" i="12" s="1"/>
  <c r="K20" i="12"/>
  <c r="O20" i="12"/>
  <c r="Q20" i="12"/>
  <c r="Q19" i="12" s="1"/>
  <c r="V20" i="12"/>
  <c r="G22" i="12"/>
  <c r="M22" i="12" s="1"/>
  <c r="I22" i="12"/>
  <c r="K22" i="12"/>
  <c r="K19" i="12" s="1"/>
  <c r="O22" i="12"/>
  <c r="O19" i="12" s="1"/>
  <c r="Q22" i="12"/>
  <c r="V22" i="12"/>
  <c r="G24" i="12"/>
  <c r="I24" i="12"/>
  <c r="K24" i="12"/>
  <c r="M24" i="12"/>
  <c r="O24" i="12"/>
  <c r="Q24" i="12"/>
  <c r="V24" i="12"/>
  <c r="G26" i="12"/>
  <c r="M26" i="12" s="1"/>
  <c r="I26" i="12"/>
  <c r="K26" i="12"/>
  <c r="O26" i="12"/>
  <c r="Q26" i="12"/>
  <c r="V26" i="12"/>
  <c r="G28" i="12"/>
  <c r="I28" i="12"/>
  <c r="K28" i="12"/>
  <c r="M28" i="12"/>
  <c r="O28" i="12"/>
  <c r="Q28" i="12"/>
  <c r="V28" i="12"/>
  <c r="G30" i="12"/>
  <c r="M30" i="12" s="1"/>
  <c r="I30" i="12"/>
  <c r="K30" i="12"/>
  <c r="O30" i="12"/>
  <c r="Q30" i="12"/>
  <c r="V30" i="12"/>
  <c r="V19" i="12" s="1"/>
  <c r="G32" i="12"/>
  <c r="I32" i="12"/>
  <c r="K32" i="12"/>
  <c r="M32" i="12"/>
  <c r="O32" i="12"/>
  <c r="Q32" i="12"/>
  <c r="V32" i="12"/>
  <c r="G34" i="12"/>
  <c r="G19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8" i="12"/>
  <c r="M38" i="12" s="1"/>
  <c r="I38" i="12"/>
  <c r="I37" i="12" s="1"/>
  <c r="K38" i="12"/>
  <c r="K37" i="12" s="1"/>
  <c r="O38" i="12"/>
  <c r="O37" i="12" s="1"/>
  <c r="Q38" i="12"/>
  <c r="Q37" i="12" s="1"/>
  <c r="V38" i="12"/>
  <c r="V37" i="12" s="1"/>
  <c r="G40" i="12"/>
  <c r="I40" i="12"/>
  <c r="K40" i="12"/>
  <c r="M40" i="12"/>
  <c r="O40" i="12"/>
  <c r="Q40" i="12"/>
  <c r="V40" i="12"/>
  <c r="G41" i="12"/>
  <c r="I41" i="12"/>
  <c r="K41" i="12"/>
  <c r="M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I46" i="12"/>
  <c r="K46" i="12"/>
  <c r="M46" i="12"/>
  <c r="O46" i="12"/>
  <c r="Q46" i="12"/>
  <c r="V46" i="12"/>
  <c r="G48" i="12"/>
  <c r="M48" i="12" s="1"/>
  <c r="I48" i="12"/>
  <c r="K48" i="12"/>
  <c r="O48" i="12"/>
  <c r="Q48" i="12"/>
  <c r="V48" i="12"/>
  <c r="G49" i="12"/>
  <c r="I49" i="12"/>
  <c r="K49" i="12"/>
  <c r="M49" i="12"/>
  <c r="O49" i="12"/>
  <c r="Q49" i="12"/>
  <c r="V49" i="12"/>
  <c r="G50" i="12"/>
  <c r="I50" i="12"/>
  <c r="K50" i="12"/>
  <c r="M50" i="12"/>
  <c r="O50" i="12"/>
  <c r="Q50" i="12"/>
  <c r="V50" i="12"/>
  <c r="G51" i="12"/>
  <c r="I51" i="12"/>
  <c r="K51" i="12"/>
  <c r="M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6" i="12"/>
  <c r="I56" i="12"/>
  <c r="K56" i="12"/>
  <c r="M56" i="12"/>
  <c r="O56" i="12"/>
  <c r="Q56" i="12"/>
  <c r="V56" i="12"/>
  <c r="O57" i="12"/>
  <c r="G58" i="12"/>
  <c r="I58" i="12"/>
  <c r="K58" i="12"/>
  <c r="K57" i="12" s="1"/>
  <c r="M58" i="12"/>
  <c r="O58" i="12"/>
  <c r="Q58" i="12"/>
  <c r="Q57" i="12" s="1"/>
  <c r="V58" i="12"/>
  <c r="V57" i="12" s="1"/>
  <c r="G60" i="12"/>
  <c r="I60" i="12"/>
  <c r="K60" i="12"/>
  <c r="M60" i="12"/>
  <c r="O60" i="12"/>
  <c r="Q60" i="12"/>
  <c r="V60" i="12"/>
  <c r="G61" i="12"/>
  <c r="I61" i="12"/>
  <c r="K61" i="12"/>
  <c r="M61" i="12"/>
  <c r="O61" i="12"/>
  <c r="Q61" i="12"/>
  <c r="V61" i="12"/>
  <c r="G62" i="12"/>
  <c r="M62" i="12" s="1"/>
  <c r="I62" i="12"/>
  <c r="K62" i="12"/>
  <c r="O62" i="12"/>
  <c r="Q62" i="12"/>
  <c r="V62" i="12"/>
  <c r="G64" i="12"/>
  <c r="M64" i="12" s="1"/>
  <c r="I64" i="12"/>
  <c r="I57" i="12" s="1"/>
  <c r="K64" i="12"/>
  <c r="O64" i="12"/>
  <c r="Q64" i="12"/>
  <c r="V64" i="12"/>
  <c r="G66" i="12"/>
  <c r="M66" i="12" s="1"/>
  <c r="I66" i="12"/>
  <c r="K66" i="12"/>
  <c r="O66" i="12"/>
  <c r="Q66" i="12"/>
  <c r="V66" i="12"/>
  <c r="G67" i="12"/>
  <c r="G68" i="12"/>
  <c r="M68" i="12" s="1"/>
  <c r="I68" i="12"/>
  <c r="I67" i="12" s="1"/>
  <c r="K68" i="12"/>
  <c r="K67" i="12" s="1"/>
  <c r="O68" i="12"/>
  <c r="O67" i="12" s="1"/>
  <c r="Q68" i="12"/>
  <c r="Q67" i="12" s="1"/>
  <c r="V68" i="12"/>
  <c r="G69" i="12"/>
  <c r="M69" i="12" s="1"/>
  <c r="I69" i="12"/>
  <c r="K69" i="12"/>
  <c r="O69" i="12"/>
  <c r="Q69" i="12"/>
  <c r="V69" i="12"/>
  <c r="V67" i="12" s="1"/>
  <c r="G70" i="12"/>
  <c r="I70" i="12"/>
  <c r="K70" i="12"/>
  <c r="M70" i="12"/>
  <c r="O70" i="12"/>
  <c r="Q70" i="12"/>
  <c r="V70" i="12"/>
  <c r="G71" i="12"/>
  <c r="I71" i="12"/>
  <c r="K71" i="12"/>
  <c r="M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I74" i="12"/>
  <c r="K74" i="12"/>
  <c r="M74" i="12"/>
  <c r="O74" i="12"/>
  <c r="Q74" i="12"/>
  <c r="V74" i="12"/>
  <c r="G75" i="12"/>
  <c r="G76" i="12"/>
  <c r="M76" i="12" s="1"/>
  <c r="I76" i="12"/>
  <c r="I75" i="12" s="1"/>
  <c r="K76" i="12"/>
  <c r="O76" i="12"/>
  <c r="O75" i="12" s="1"/>
  <c r="Q76" i="12"/>
  <c r="Q75" i="12" s="1"/>
  <c r="V76" i="12"/>
  <c r="G77" i="12"/>
  <c r="M77" i="12" s="1"/>
  <c r="I77" i="12"/>
  <c r="K77" i="12"/>
  <c r="K75" i="12" s="1"/>
  <c r="O77" i="12"/>
  <c r="Q77" i="12"/>
  <c r="V77" i="12"/>
  <c r="V75" i="12" s="1"/>
  <c r="G78" i="12"/>
  <c r="I78" i="12"/>
  <c r="K78" i="12"/>
  <c r="M78" i="12"/>
  <c r="O78" i="12"/>
  <c r="Q78" i="12"/>
  <c r="V78" i="12"/>
  <c r="G79" i="12"/>
  <c r="I79" i="12"/>
  <c r="K79" i="12"/>
  <c r="M79" i="12"/>
  <c r="O79" i="12"/>
  <c r="Q79" i="12"/>
  <c r="V79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I83" i="12"/>
  <c r="K83" i="12"/>
  <c r="M83" i="12"/>
  <c r="O83" i="12"/>
  <c r="Q83" i="12"/>
  <c r="V83" i="12"/>
  <c r="G84" i="12"/>
  <c r="I84" i="12"/>
  <c r="K84" i="12"/>
  <c r="M84" i="12"/>
  <c r="O84" i="12"/>
  <c r="Q84" i="12"/>
  <c r="V84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9" i="12"/>
  <c r="I89" i="12"/>
  <c r="K89" i="12"/>
  <c r="M89" i="12"/>
  <c r="O89" i="12"/>
  <c r="Q89" i="12"/>
  <c r="V89" i="12"/>
  <c r="G90" i="12"/>
  <c r="I90" i="12"/>
  <c r="K90" i="12"/>
  <c r="M90" i="12"/>
  <c r="O90" i="12"/>
  <c r="Q90" i="12"/>
  <c r="V90" i="12"/>
  <c r="G91" i="12"/>
  <c r="G92" i="12"/>
  <c r="M92" i="12" s="1"/>
  <c r="M91" i="12" s="1"/>
  <c r="I92" i="12"/>
  <c r="I91" i="12" s="1"/>
  <c r="K92" i="12"/>
  <c r="K91" i="12" s="1"/>
  <c r="O92" i="12"/>
  <c r="Q92" i="12"/>
  <c r="V92" i="12"/>
  <c r="V91" i="12" s="1"/>
  <c r="G93" i="12"/>
  <c r="I93" i="12"/>
  <c r="K93" i="12"/>
  <c r="M93" i="12"/>
  <c r="O93" i="12"/>
  <c r="Q93" i="12"/>
  <c r="V93" i="12"/>
  <c r="G94" i="12"/>
  <c r="I94" i="12"/>
  <c r="K94" i="12"/>
  <c r="M94" i="12"/>
  <c r="O94" i="12"/>
  <c r="Q94" i="12"/>
  <c r="V94" i="12"/>
  <c r="G95" i="12"/>
  <c r="M95" i="12" s="1"/>
  <c r="I95" i="12"/>
  <c r="K95" i="12"/>
  <c r="O95" i="12"/>
  <c r="O91" i="12" s="1"/>
  <c r="Q95" i="12"/>
  <c r="V95" i="12"/>
  <c r="G96" i="12"/>
  <c r="M96" i="12" s="1"/>
  <c r="I96" i="12"/>
  <c r="K96" i="12"/>
  <c r="O96" i="12"/>
  <c r="Q96" i="12"/>
  <c r="Q91" i="12" s="1"/>
  <c r="V96" i="12"/>
  <c r="G97" i="12"/>
  <c r="I97" i="12"/>
  <c r="K97" i="12"/>
  <c r="M97" i="12"/>
  <c r="O97" i="12"/>
  <c r="Q97" i="12"/>
  <c r="V97" i="12"/>
  <c r="G98" i="12"/>
  <c r="I98" i="12"/>
  <c r="K98" i="12"/>
  <c r="M98" i="12"/>
  <c r="O98" i="12"/>
  <c r="Q98" i="12"/>
  <c r="V98" i="12"/>
  <c r="G99" i="12"/>
  <c r="O99" i="12"/>
  <c r="Q99" i="12"/>
  <c r="G100" i="12"/>
  <c r="M100" i="12" s="1"/>
  <c r="M99" i="12" s="1"/>
  <c r="I100" i="12"/>
  <c r="I99" i="12" s="1"/>
  <c r="K100" i="12"/>
  <c r="K99" i="12" s="1"/>
  <c r="O100" i="12"/>
  <c r="Q100" i="12"/>
  <c r="V100" i="12"/>
  <c r="V99" i="12" s="1"/>
  <c r="G101" i="12"/>
  <c r="I101" i="12"/>
  <c r="K101" i="12"/>
  <c r="M101" i="12"/>
  <c r="O101" i="12"/>
  <c r="Q101" i="12"/>
  <c r="V101" i="12"/>
  <c r="AE103" i="12"/>
  <c r="I20" i="1"/>
  <c r="I19" i="1"/>
  <c r="I18" i="1"/>
  <c r="I17" i="1"/>
  <c r="I16" i="1"/>
  <c r="I67" i="1"/>
  <c r="J61" i="1" s="1"/>
  <c r="F44" i="1"/>
  <c r="G44" i="1"/>
  <c r="G25" i="1" s="1"/>
  <c r="A25" i="1" s="1"/>
  <c r="A26" i="1" s="1"/>
  <c r="H43" i="1"/>
  <c r="I43" i="1" s="1"/>
  <c r="H40" i="1"/>
  <c r="I40" i="1" s="1"/>
  <c r="H39" i="1"/>
  <c r="H44" i="1" s="1"/>
  <c r="J28" i="1"/>
  <c r="J26" i="1"/>
  <c r="G38" i="1"/>
  <c r="F38" i="1"/>
  <c r="J23" i="1"/>
  <c r="J24" i="1"/>
  <c r="J25" i="1"/>
  <c r="J27" i="1"/>
  <c r="E24" i="1"/>
  <c r="E26" i="1"/>
  <c r="J63" i="1" l="1"/>
  <c r="G26" i="1"/>
  <c r="G28" i="1"/>
  <c r="G23" i="1"/>
  <c r="M8" i="13"/>
  <c r="AF27" i="13"/>
  <c r="M57" i="12"/>
  <c r="M19" i="12"/>
  <c r="M37" i="12"/>
  <c r="M67" i="12"/>
  <c r="M75" i="12"/>
  <c r="AF103" i="12"/>
  <c r="G37" i="12"/>
  <c r="G57" i="12"/>
  <c r="M34" i="12"/>
  <c r="I21" i="1"/>
  <c r="J59" i="1"/>
  <c r="J65" i="1"/>
  <c r="J56" i="1"/>
  <c r="J64" i="1"/>
  <c r="J57" i="1"/>
  <c r="J58" i="1"/>
  <c r="J62" i="1"/>
  <c r="J66" i="1"/>
  <c r="J60" i="1"/>
  <c r="I39" i="1"/>
  <c r="I44" i="1" s="1"/>
  <c r="A23" i="1" l="1"/>
  <c r="J67" i="1"/>
  <c r="J42" i="1"/>
  <c r="J39" i="1"/>
  <c r="J44" i="1" s="1"/>
  <c r="J41" i="1"/>
  <c r="J43" i="1"/>
  <c r="J40" i="1"/>
  <c r="G24" i="1" l="1"/>
  <c r="A27" i="1" s="1"/>
  <c r="A24" i="1"/>
  <c r="A29" i="1" l="1"/>
  <c r="G29" i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90527E64-06C2-4040-BA82-357D087C30BF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997A550B-FB3E-4B4A-8B9C-8C237A25F7BF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Petr Čížek</author>
  </authors>
  <commentList>
    <comment ref="S6" authorId="0" shapeId="0" xr:uid="{2D759835-F888-4505-AA17-B495446DB12B}">
      <text>
        <r>
          <rPr>
            <sz val="11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3961B65-9B93-4038-A604-D7951D9C2AA3}">
      <text>
        <r>
          <rPr>
            <sz val="11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<sst xmlns="http://schemas.openxmlformats.org/spreadsheetml/2006/main" count="950" uniqueCount="322">
  <si>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</si>
  <si>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</si>
  <si>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</si>
  <si>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</si>
  <si>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</si>
  <si>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</si>
  <si>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</si>
  <si>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</si>
  <si>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</si>
  <si>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</si>
  <si>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</si>
  <si>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</si>
  <si>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</si>
  <si>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</si>
  <si>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</si>
  <si>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</si>
  <si>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</si>
  <si>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</si>
  <si>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</si>
  <si>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</si>
  <si>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</si>
  <si>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</si>
  <si>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</si>
  <si>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</si>
  <si>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</si>
  <si>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</si>
  <si>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</si>
  <si>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</si>
  <si>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</si>
  <si>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</si>
  <si>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</si>
  <si>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</si>
  <si>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</si>
  <si>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</si>
  <si>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</si>
  <si>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</si>
  <si>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</si>
  <si>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</si>
  <si>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</si>
  <si>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</si>
  <si>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</si>
  <si>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</si>
  <si>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</si>
  <si>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2024066</t>
  </si>
  <si>
    <t>Rekonstrukce střechy Ředitelství NNPMT</t>
  </si>
  <si>
    <t>Stavba</t>
  </si>
  <si>
    <t>01</t>
  </si>
  <si>
    <t>02</t>
  </si>
  <si>
    <t>TZB</t>
  </si>
  <si>
    <t>Elektro</t>
  </si>
  <si>
    <t>Celkem za stavbu</t>
  </si>
  <si>
    <t>CZK</t>
  </si>
  <si>
    <t>#POPS</t>
  </si>
  <si>
    <t>Popis stavby: 2024066 - Rekonstrukce střechy Ředitelství NNPMT</t>
  </si>
  <si>
    <t>#POPO</t>
  </si>
  <si>
    <t>Popis objektu: 01 - Rekonstrukce střechy Ředitelství NNPMT</t>
  </si>
  <si>
    <t>#POPR</t>
  </si>
  <si>
    <t>Popis rozpočtu: 01 - Rekonstrukce střechy Ředitelství NNPMT</t>
  </si>
  <si>
    <t>Popis objektu: 02 - TZB</t>
  </si>
  <si>
    <t>Popis rozpočtu: 01 - Elektro</t>
  </si>
  <si>
    <t>Rekapitulace dílů</t>
  </si>
  <si>
    <t>Typ dílu</t>
  </si>
  <si>
    <t>_1</t>
  </si>
  <si>
    <t>62</t>
  </si>
  <si>
    <t>Úpravy povrchů vnější</t>
  </si>
  <si>
    <t>94</t>
  </si>
  <si>
    <t>Lešení a stavební výtahy</t>
  </si>
  <si>
    <t>99</t>
  </si>
  <si>
    <t>Staveništní přesun hmot</t>
  </si>
  <si>
    <t>762</t>
  </si>
  <si>
    <t>Konstrukce tesařské</t>
  </si>
  <si>
    <t>764</t>
  </si>
  <si>
    <t>Konstrukce klempířské</t>
  </si>
  <si>
    <t>765</t>
  </si>
  <si>
    <t>Krytiny tvrdé</t>
  </si>
  <si>
    <t>M65</t>
  </si>
  <si>
    <t>Elektroinstalace a veřejné osvětlení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</si>
  <si>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</si>
  <si>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</si>
  <si>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</si>
  <si>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</si>
  <si>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</si>
  <si>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</si>
  <si>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</si>
  <si>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</si>
  <si>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</si>
  <si>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</si>
  <si>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</si>
  <si>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</si>
  <si>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</si>
  <si>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</si>
  <si>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</si>
  <si>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</si>
  <si>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</si>
  <si>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</si>
  <si>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</si>
  <si>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</si>
  <si>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</si>
  <si>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</si>
  <si>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</si>
  <si>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</si>
  <si>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</si>
  <si>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</si>
  <si>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</si>
  <si>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</si>
  <si>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</si>
  <si>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</si>
  <si>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</si>
  <si>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</si>
  <si>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</si>
  <si>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622319130RT3</t>
  </si>
  <si>
    <t>Zateplovací systém fasáda, EPS F, tl. 50 mm, s omítkou silikon, zrno 2 mm</t>
  </si>
  <si>
    <t>m2</t>
  </si>
  <si>
    <t>RTS 25/ I</t>
  </si>
  <si>
    <t>Práce</t>
  </si>
  <si>
    <t>Běžná</t>
  </si>
  <si>
    <t>POL1_</t>
  </si>
  <si>
    <t>vikýř pro budoucí výtah : 6,5*2+4,3*2,9</t>
  </si>
  <si>
    <t>VV</t>
  </si>
  <si>
    <t>941941032R00</t>
  </si>
  <si>
    <t>Montáž lešení leh.řad.s podlahami,š.do 1 m, H 30 m</t>
  </si>
  <si>
    <t>89,36*12</t>
  </si>
  <si>
    <t>941941192R00</t>
  </si>
  <si>
    <t>Příplatek za každý měsíc použití lešení k pol.1032</t>
  </si>
  <si>
    <t>1072,32*2</t>
  </si>
  <si>
    <t>941941832R00</t>
  </si>
  <si>
    <t>Demontáž lešení leh.řad.s podlahami,š.1 m, H 30 m</t>
  </si>
  <si>
    <t>999281111R00</t>
  </si>
  <si>
    <t>Přesun hmot pro opravy a údržbu do výšky 25 m</t>
  </si>
  <si>
    <t>t</t>
  </si>
  <si>
    <t>Přesun hmot</t>
  </si>
  <si>
    <t>POL7_</t>
  </si>
  <si>
    <t>762342811R00</t>
  </si>
  <si>
    <t>Demontáž laťování střech, rozteč latí do 22 cm</t>
  </si>
  <si>
    <t>458,8*1,17</t>
  </si>
  <si>
    <t>762100010RA0</t>
  </si>
  <si>
    <t>Krov dřevěný, laťování, bednění přesahu střechy</t>
  </si>
  <si>
    <t>Agregovaná položka</t>
  </si>
  <si>
    <t>POL2_</t>
  </si>
  <si>
    <t>vikýř pro budoucí výtah : 14,9</t>
  </si>
  <si>
    <t>762341220R00</t>
  </si>
  <si>
    <t>M. bedn.střech rovn. z aglomer.desek šroubováním</t>
  </si>
  <si>
    <t>60726122R</t>
  </si>
  <si>
    <t>Deska dřevoštěpková OSB 3 broušená 4PD,  tl. 22 mm</t>
  </si>
  <si>
    <t>SPCM</t>
  </si>
  <si>
    <t>RTS 24/ II</t>
  </si>
  <si>
    <t>Specifikace</t>
  </si>
  <si>
    <t>POL3_</t>
  </si>
  <si>
    <t>762342202RT4</t>
  </si>
  <si>
    <t>Montáž laťování střech, vzdálenost latí do 22 cm včetně dodávky řeziva, latě 4/6 cm</t>
  </si>
  <si>
    <t>762342206RT4</t>
  </si>
  <si>
    <t>Montáž kontralatí na vruty, s těsnicí páskou včetně dodávky latí 4/6 cm</t>
  </si>
  <si>
    <t>762084211R00</t>
  </si>
  <si>
    <t>Příplatek pro bednění a laťování ve výšce 4 - 12 m</t>
  </si>
  <si>
    <t>762991111R00</t>
  </si>
  <si>
    <t>Montáž a demontáž stavebního vrátku</t>
  </si>
  <si>
    <t>m</t>
  </si>
  <si>
    <t>762991121R00</t>
  </si>
  <si>
    <t>Pronájem lanového stavebního vrátku</t>
  </si>
  <si>
    <t>den</t>
  </si>
  <si>
    <t>998762103R00</t>
  </si>
  <si>
    <t>Přesun hmot pro tesařské konstrukce, výšky do 24 m</t>
  </si>
  <si>
    <t>764367801R00</t>
  </si>
  <si>
    <t>Demontáž oplechování střešního vikýře, do 45°</t>
  </si>
  <si>
    <t>3*1</t>
  </si>
  <si>
    <t>764322831R00</t>
  </si>
  <si>
    <t>Demontáž oplechování okapů, TK, rš 400 mm, do 45°</t>
  </si>
  <si>
    <t>764331831R00</t>
  </si>
  <si>
    <t>Demontáž lemování zdí, rš 250 a 330 mm, do 45°</t>
  </si>
  <si>
    <t>764345832R00</t>
  </si>
  <si>
    <t>Demontáž ventilačních nástavců D do 150 mm, do 45°</t>
  </si>
  <si>
    <t>kus</t>
  </si>
  <si>
    <t>764352811R00</t>
  </si>
  <si>
    <t>Demontáž žlabů půlkruh. rovných, rš 330 mm, do 45°</t>
  </si>
  <si>
    <t>764359811R00</t>
  </si>
  <si>
    <t>Demontáž kotlíku kónického, sklon do 45°</t>
  </si>
  <si>
    <t>764392841R00</t>
  </si>
  <si>
    <t>Demontáž úžlabí, rš 500 mm, sklon do 45°</t>
  </si>
  <si>
    <t>764454802R00</t>
  </si>
  <si>
    <t>Demontáž odpadních trub kruhových, D 120 mm</t>
  </si>
  <si>
    <t>4*12</t>
  </si>
  <si>
    <t>764816420R00</t>
  </si>
  <si>
    <t>Okapnice z lakovaného Pz plechu, rš 200 mm</t>
  </si>
  <si>
    <t>764813133R00</t>
  </si>
  <si>
    <t>Lemování zdí z lakovaného Pz plechu, rš 330 mm</t>
  </si>
  <si>
    <t>764815212R00</t>
  </si>
  <si>
    <t>Žlab podokapní půlkruh.z lak.Pz plechu, rš 330 mm</t>
  </si>
  <si>
    <t>764815812R00</t>
  </si>
  <si>
    <t>Kotlík žlabový oválný z lak. Pz plechu, 330/120 mm</t>
  </si>
  <si>
    <t>764814650R00</t>
  </si>
  <si>
    <t>Úžlabí z lakovaného Pz plechu, rš 500 mm</t>
  </si>
  <si>
    <t>764819213R00</t>
  </si>
  <si>
    <t>Odpadní trouby kruhové z lak.Pz plechu, D 120 mm</t>
  </si>
  <si>
    <t>764813810R00</t>
  </si>
  <si>
    <t>Lemování z lak.Pz,komínů na vlnité krytině,v ploše</t>
  </si>
  <si>
    <t>(4+4)*0,5</t>
  </si>
  <si>
    <t>998764103R00</t>
  </si>
  <si>
    <t>Přesun hmot pro klempířské konstr., výšky do 24 m</t>
  </si>
  <si>
    <t>765312810R00</t>
  </si>
  <si>
    <t>Demontáž krytiny dvoudrážkové, na sucho, do suti</t>
  </si>
  <si>
    <t>765318866R00</t>
  </si>
  <si>
    <t>Demontáž hřebene z prejzů, zvětralá malta, do suti</t>
  </si>
  <si>
    <t>765331514R00</t>
  </si>
  <si>
    <t>Okno střešní výstupní 64 x 64 cm</t>
  </si>
  <si>
    <t>765799311RK4</t>
  </si>
  <si>
    <t>Montáž fólie na krokve přibitím se slepením spojů vč. podstřešní difúzní fólie</t>
  </si>
  <si>
    <t>765310078RAB</t>
  </si>
  <si>
    <t>Zastřešení pálenou krytinou Samba 11, jednoduché tašky s engobou vč. hřebenáčů, vetilačních tašek, sněhových zábran apod.</t>
  </si>
  <si>
    <t>998765103R00</t>
  </si>
  <si>
    <t>Přesun hmot pro krytiny tvrdé, výšky do 24 m</t>
  </si>
  <si>
    <t>650811112R00</t>
  </si>
  <si>
    <t>Demontáž vodiče svodového do D 10 mm vč. podpěr</t>
  </si>
  <si>
    <t>R-položka</t>
  </si>
  <si>
    <t>POL12_1</t>
  </si>
  <si>
    <t>220111741R00</t>
  </si>
  <si>
    <t>Svorka rozpojovací zkušební</t>
  </si>
  <si>
    <t>650811151R00</t>
  </si>
  <si>
    <t>Demontáž jímací tyče na hřebenu střechy</t>
  </si>
  <si>
    <t>650111611R00</t>
  </si>
  <si>
    <t>Montáž svodového vodiče D do 10 mm včetně podpěr</t>
  </si>
  <si>
    <t>35444180R</t>
  </si>
  <si>
    <t xml:space="preserve">Drát 8 AlMgSi T/4 </t>
  </si>
  <si>
    <t>35441421R</t>
  </si>
  <si>
    <t>Podpěra vedení</t>
  </si>
  <si>
    <t>210220211RT1</t>
  </si>
  <si>
    <t>Tyč jímací s upev. na stř.hřeben do 2 m, do dřeva včetně dodávky jímací tyče + 2 držáků</t>
  </si>
  <si>
    <t>979097011R00</t>
  </si>
  <si>
    <t>Pronájem kontejneru 4 t</t>
  </si>
  <si>
    <t xml:space="preserve">den   </t>
  </si>
  <si>
    <t>979011321R00</t>
  </si>
  <si>
    <t>Montáž a demontáž shozu za 2.NP</t>
  </si>
  <si>
    <t>979011329R00</t>
  </si>
  <si>
    <t>Přípl. k mont.a dem. shozu za každé další podlaží</t>
  </si>
  <si>
    <t>podlaž</t>
  </si>
  <si>
    <t>979011331R00</t>
  </si>
  <si>
    <t>Pronájem shozu  (za metr)</t>
  </si>
  <si>
    <t>30*12</t>
  </si>
  <si>
    <t>979011335R00</t>
  </si>
  <si>
    <t>Pronájem rukávu proti prachu délky 15 m</t>
  </si>
  <si>
    <t>979011311R00</t>
  </si>
  <si>
    <t>Svislá doprava suti a vybouraných hmot shozem</t>
  </si>
  <si>
    <t>Přesun suti</t>
  </si>
  <si>
    <t>POL8_</t>
  </si>
  <si>
    <t>979082111R00</t>
  </si>
  <si>
    <t>Vnitrostaveništní doprava suti do 10 m</t>
  </si>
  <si>
    <t>979082121R00</t>
  </si>
  <si>
    <t>Příplatek k vnitrost. dopravě suti za dalších 5 m</t>
  </si>
  <si>
    <t>30*2</t>
  </si>
  <si>
    <t>979081111R00</t>
  </si>
  <si>
    <t>Odvoz suti a vybour. hmot na skládku do 1 km</t>
  </si>
  <si>
    <t>979081121R00</t>
  </si>
  <si>
    <t>Příplatek k odvozu za každý další 1 km</t>
  </si>
  <si>
    <t>30*5</t>
  </si>
  <si>
    <t>979990161R00</t>
  </si>
  <si>
    <t>Poplatek za uložení - dřevo, skupina odpadu 170201</t>
  </si>
  <si>
    <t>979999998R00</t>
  </si>
  <si>
    <t>Poplatek za ukládku suť do 5 % příměsí (skup.170107)</t>
  </si>
  <si>
    <t>005121010R</t>
  </si>
  <si>
    <t>Vybudování zařízení staveniště</t>
  </si>
  <si>
    <t>Soubor</t>
  </si>
  <si>
    <t>Indiv</t>
  </si>
  <si>
    <t>VRN</t>
  </si>
  <si>
    <t>POL99_8</t>
  </si>
  <si>
    <t>005121020R</t>
  </si>
  <si>
    <t xml:space="preserve">Provoz zařízení staveniště </t>
  </si>
  <si>
    <t>005121030R</t>
  </si>
  <si>
    <t>Odstranění zařízení staveniště</t>
  </si>
  <si>
    <t>005122 R</t>
  </si>
  <si>
    <t>Provozní vlivy</t>
  </si>
  <si>
    <t>005122010R</t>
  </si>
  <si>
    <t xml:space="preserve">Provoz objednatele </t>
  </si>
  <si>
    <t>005241010R</t>
  </si>
  <si>
    <t xml:space="preserve">Dokumentace skutečného provedení </t>
  </si>
  <si>
    <t>005124010R</t>
  </si>
  <si>
    <t>Koordinační činnost</t>
  </si>
  <si>
    <t>005211010R</t>
  </si>
  <si>
    <t>Předání a převzetí staveniště</t>
  </si>
  <si>
    <t>005211080R</t>
  </si>
  <si>
    <t xml:space="preserve">Bezpečnostní a hygienická opatření na staveništi </t>
  </si>
  <si>
    <t>SUM</t>
  </si>
  <si>
    <t>Poznámky uchazeče k zadání</t>
  </si>
  <si>
    <t>POPUZIV</t>
  </si>
  <si>
    <t>END</t>
  </si>
  <si>
    <t/>
  </si>
  <si>
    <t>MTN65131202</t>
  </si>
  <si>
    <t>Spacelogic KNX zdroj 640 mA s diagnostik</t>
  </si>
  <si>
    <t>Vlastní</t>
  </si>
  <si>
    <t>POL3_0</t>
  </si>
  <si>
    <t>MTN65020101</t>
  </si>
  <si>
    <t>Spacelogic KNX USB rozhraní</t>
  </si>
  <si>
    <t>MTN67050008</t>
  </si>
  <si>
    <t>KNX Spacelog.Master spín/žal 8ch,16A</t>
  </si>
  <si>
    <t>MTN68050008</t>
  </si>
  <si>
    <t>KNX Spacelogicrozšíření spín/žal 8ch,16</t>
  </si>
  <si>
    <t>MTN67250101</t>
  </si>
  <si>
    <t>KNXSpacelogic Std KNX/DALI 1kanál,Maste</t>
  </si>
  <si>
    <t>MTN61850319</t>
  </si>
  <si>
    <t>KNX Pro T, tlačítkový ovladač, polar, S</t>
  </si>
  <si>
    <t>MTN40103619</t>
  </si>
  <si>
    <t>Rámeček 1násobný M-Pure, polar</t>
  </si>
  <si>
    <t>MTN63040019</t>
  </si>
  <si>
    <t>KNX detektor přítomnosti pro vys.str.Z.</t>
  </si>
  <si>
    <t>LSS100100</t>
  </si>
  <si>
    <t>&gt;KNX/Modbus/IP homeLYnk kontrolér</t>
  </si>
  <si>
    <t>POL1_1</t>
  </si>
  <si>
    <t>MTN693003</t>
  </si>
  <si>
    <t>Napájecí zdroj REG/24V DC/0,4A</t>
  </si>
  <si>
    <t>MTN639125</t>
  </si>
  <si>
    <t>Termoelektrický pohon ventilu, 230V, Pol</t>
  </si>
  <si>
    <t>MTN67300002</t>
  </si>
  <si>
    <t>KNX akč.čl na poh. ventil 6x24/230/0,16A</t>
  </si>
  <si>
    <t>MTN62607770</t>
  </si>
  <si>
    <t>KNX SpaceLogic IP dotykový smart panel</t>
  </si>
  <si>
    <t>1</t>
  </si>
  <si>
    <t>Rozvaděč PVC/72 mod/ IP 44/20</t>
  </si>
  <si>
    <t>2</t>
  </si>
  <si>
    <t>CYKY 5 x 1,5</t>
  </si>
  <si>
    <t>3</t>
  </si>
  <si>
    <t>svítidlo IP 66/35W</t>
  </si>
  <si>
    <t>4</t>
  </si>
  <si>
    <t>montážní práce</t>
  </si>
  <si>
    <t>hod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</si>
</sst>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11"/>
      <color indexed="81"/>
      <name val="Tahoma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4" xfId="0" applyNumberFormat="1" applyFont="1" applyBorder="1" applyAlignment="1">
      <alignment vertical="center" wrapText="1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0" fontId="3" fillId="3" borderId="36" xfId="0" applyFont="1" applyFill="1" applyBorder="1" applyAlignment="1">
      <alignment vertical="center"/>
    </xf>
    <xf numFmtId="0" fontId="3" fillId="3" borderId="36" xfId="0" applyFont="1" applyFill="1" applyBorder="1" applyAlignment="1">
      <alignment vertical="center" wrapText="1"/>
    </xf>
    <xf numFmtId="0" fontId="3" fillId="3" borderId="37" xfId="0" applyFont="1" applyFill="1" applyBorder="1" applyAlignment="1">
      <alignment vertical="center" wrapText="1"/>
    </xf>
    <xf numFmtId="164" fontId="3" fillId="0" borderId="35" xfId="0" applyNumberFormat="1" applyFont="1" applyBorder="1" applyAlignment="1">
      <alignment vertical="center"/>
    </xf>
    <xf numFmtId="164" fontId="3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3" borderId="39" xfId="0" applyNumberFormat="1" applyFont="1" applyFill="1" applyBorder="1" applyAlignment="1">
      <alignment horizontal="center" vertical="center"/>
    </xf>
    <xf numFmtId="4" fontId="3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165" fontId="17" fillId="0" borderId="0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165" fontId="5" fillId="3" borderId="0" xfId="0" applyNumberFormat="1" applyFont="1" applyFill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9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40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5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5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cSgJf7OEY+wrfukJzlDWRTz5lzKmqYVJf3aW5U49Cm0ghDAym6FJojpRWepQeSbnIGqFfg6ad58EMjqcl/3VDw==" saltValue="2nEjjg1DpDbOnrOcHJSlJ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0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43</v>
      </c>
      <c r="E2" s="114" t="s">
        <v>44</v>
      </c>
      <c r="F2" s="115"/>
      <c r="G2" s="115"/>
      <c r="H2" s="115"/>
      <c r="I2" s="115"/>
      <c r="J2" s="116"/>
      <c r="O2" s="1"/>
    </row>
    <row r="3" spans="1:15" ht="27" hidden="1" customHeight="1" x14ac:dyDescent="0.2">
      <c r="A3" s="2"/>
      <c r="B3" s="117"/>
      <c r="C3" s="112"/>
      <c r="D3" s="118"/>
      <c r="E3" s="119"/>
      <c r="F3" s="120"/>
      <c r="G3" s="120"/>
      <c r="H3" s="120"/>
      <c r="I3" s="120"/>
      <c r="J3" s="121"/>
    </row>
    <row r="4" spans="1:15" ht="23.25" customHeight="1" x14ac:dyDescent="0.2">
      <c r="A4" s="2"/>
      <c r="B4" s="122"/>
      <c r="C4" s="123"/>
      <c r="D4" s="124"/>
      <c r="E4" s="125"/>
      <c r="F4" s="125"/>
      <c r="G4" s="125"/>
      <c r="H4" s="125"/>
      <c r="I4" s="125"/>
      <c r="J4" s="126"/>
    </row>
    <row r="5" spans="1:15" ht="24" customHeight="1" x14ac:dyDescent="0.2">
      <c r="A5" s="2"/>
      <c r="B5" s="31" t="s">
        <v>23</v>
      </c>
      <c r="D5" s="92"/>
      <c r="E5" s="93"/>
      <c r="F5" s="93"/>
      <c r="G5" s="93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86"/>
      <c r="E6" s="94"/>
      <c r="F6" s="94"/>
      <c r="G6" s="94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8"/>
      <c r="C12" s="55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9"/>
      <c r="C13" s="56"/>
      <c r="D13" s="131"/>
      <c r="E13" s="129"/>
      <c r="F13" s="130"/>
      <c r="G13" s="130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7"/>
      <c r="F15" s="87"/>
      <c r="G15" s="88"/>
      <c r="H15" s="88"/>
      <c r="I15" s="88" t="s">
        <v>31</v>
      </c>
      <c r="J15" s="89"/>
    </row>
    <row r="16" spans="1:15" ht="23.25" customHeight="1" x14ac:dyDescent="0.2">
      <c r="A16" s="194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SUMIF(F56:F66,A16,I56:I66)+SUMIF(F56:F66,"PSU",I56:I66)</f>
        <v>0</v>
      </c>
      <c r="J16" s="85"/>
    </row>
    <row r="17" spans="1:10" ht="23.25" customHeight="1" x14ac:dyDescent="0.2">
      <c r="A17" s="194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SUMIF(F56:F66,A17,I56:I66)</f>
        <v>0</v>
      </c>
      <c r="J17" s="85"/>
    </row>
    <row r="18" spans="1:10" ht="23.25" customHeight="1" x14ac:dyDescent="0.2">
      <c r="A18" s="194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SUMIF(F56:F66,A18,I56:I66)</f>
        <v>0</v>
      </c>
      <c r="J18" s="85"/>
    </row>
    <row r="19" spans="1:10" ht="23.25" customHeight="1" x14ac:dyDescent="0.2">
      <c r="A19" s="194" t="s">
        <v>80</v>
      </c>
      <c r="B19" s="38" t="s">
        <v>29</v>
      </c>
      <c r="C19" s="62"/>
      <c r="D19" s="63"/>
      <c r="E19" s="83"/>
      <c r="F19" s="84"/>
      <c r="G19" s="83"/>
      <c r="H19" s="84"/>
      <c r="I19" s="83">
        <f>SUMIF(F56:F66,A19,I56:I66)</f>
        <v>0</v>
      </c>
      <c r="J19" s="85"/>
    </row>
    <row r="20" spans="1:10" ht="23.25" customHeight="1" x14ac:dyDescent="0.2">
      <c r="A20" s="194" t="s">
        <v>81</v>
      </c>
      <c r="B20" s="38" t="s">
        <v>30</v>
      </c>
      <c r="C20" s="62"/>
      <c r="D20" s="63"/>
      <c r="E20" s="83"/>
      <c r="F20" s="84"/>
      <c r="G20" s="83"/>
      <c r="H20" s="84"/>
      <c r="I20" s="83">
        <f>SUMIF(F56:F66,A20,I56:I66)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51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45</v>
      </c>
      <c r="C39" s="145"/>
      <c r="D39" s="145"/>
      <c r="E39" s="145"/>
      <c r="F39" s="146">
        <f>'01 01 Pol'!AE103+'02 01 Pol'!AE27</f>
        <v>0</v>
      </c>
      <c r="G39" s="147">
        <f>'01 01 Pol'!AF103+'02 01 Pol'!AF27</f>
        <v>0</v>
      </c>
      <c r="H39" s="148">
        <f>(F39*SazbaDPH1/100)+(G39*SazbaDPH2/100)</f>
        <v>0</v>
      </c>
      <c r="I39" s="148">
        <f>F39+G39+H39</f>
        <v>0</v>
      </c>
      <c r="J39" s="149" t="str">
        <f>IF(CenaCelkemVypocet=0,"",I39/CenaCelkemVypocet*100)</f>
        <v/>
      </c>
    </row>
    <row r="40" spans="1:10" ht="25.5" customHeight="1" x14ac:dyDescent="0.2">
      <c r="A40" s="134">
        <v>2</v>
      </c>
      <c r="B40" s="150" t="s">
        <v>46</v>
      </c>
      <c r="C40" s="151" t="s">
        <v>44</v>
      </c>
      <c r="D40" s="151"/>
      <c r="E40" s="151"/>
      <c r="F40" s="152">
        <f>'01 01 Pol'!AE103</f>
        <v>0</v>
      </c>
      <c r="G40" s="153">
        <f>'01 01 Pol'!AF103</f>
        <v>0</v>
      </c>
      <c r="H40" s="153">
        <f>(F40*SazbaDPH1/100)+(G40*SazbaDPH2/100)</f>
        <v>0</v>
      </c>
      <c r="I40" s="153">
        <f>F40+G40+H40</f>
        <v>0</v>
      </c>
      <c r="J40" s="154" t="str">
        <f>IF(CenaCelkemVypocet=0,"",I40/CenaCelkemVypocet*100)</f>
        <v/>
      </c>
    </row>
    <row r="41" spans="1:10" ht="25.5" customHeight="1" x14ac:dyDescent="0.2">
      <c r="A41" s="134">
        <v>3</v>
      </c>
      <c r="B41" s="155" t="s">
        <v>46</v>
      </c>
      <c r="C41" s="145" t="s">
        <v>44</v>
      </c>
      <c r="D41" s="145"/>
      <c r="E41" s="145"/>
      <c r="F41" s="156">
        <f>'01 01 Pol'!AE103</f>
        <v>0</v>
      </c>
      <c r="G41" s="148">
        <f>'01 01 Pol'!AF103</f>
        <v>0</v>
      </c>
      <c r="H41" s="148">
        <f>(F41*SazbaDPH1/100)+(G41*SazbaDPH2/100)</f>
        <v>0</v>
      </c>
      <c r="I41" s="148">
        <f>F41+G41+H41</f>
        <v>0</v>
      </c>
      <c r="J41" s="149" t="str">
        <f>IF(CenaCelkemVypocet=0,"",I41/CenaCelkemVypocet*100)</f>
        <v/>
      </c>
    </row>
    <row r="42" spans="1:10" ht="25.5" customHeight="1" x14ac:dyDescent="0.2">
      <c r="A42" s="134">
        <v>2</v>
      </c>
      <c r="B42" s="150" t="s">
        <v>47</v>
      </c>
      <c r="C42" s="151" t="s">
        <v>48</v>
      </c>
      <c r="D42" s="151"/>
      <c r="E42" s="151"/>
      <c r="F42" s="152">
        <f>'02 01 Pol'!AE27</f>
        <v>0</v>
      </c>
      <c r="G42" s="153">
        <f>'02 01 Pol'!AF27</f>
        <v>0</v>
      </c>
      <c r="H42" s="153">
        <f>(F42*SazbaDPH1/100)+(G42*SazbaDPH2/100)</f>
        <v>0</v>
      </c>
      <c r="I42" s="153">
        <f>F42+G42+H42</f>
        <v>0</v>
      </c>
      <c r="J42" s="154" t="str">
        <f>IF(CenaCelkemVypocet=0,"",I42/CenaCelkemVypocet*100)</f>
        <v/>
      </c>
    </row>
    <row r="43" spans="1:10" ht="25.5" customHeight="1" x14ac:dyDescent="0.2">
      <c r="A43" s="134">
        <v>3</v>
      </c>
      <c r="B43" s="155" t="s">
        <v>46</v>
      </c>
      <c r="C43" s="145" t="s">
        <v>49</v>
      </c>
      <c r="D43" s="145"/>
      <c r="E43" s="145"/>
      <c r="F43" s="156">
        <f>'02 01 Pol'!AE27</f>
        <v>0</v>
      </c>
      <c r="G43" s="148">
        <f>'02 01 Pol'!AF27</f>
        <v>0</v>
      </c>
      <c r="H43" s="148">
        <f>(F43*SazbaDPH1/100)+(G43*SazbaDPH2/100)</f>
        <v>0</v>
      </c>
      <c r="I43" s="148">
        <f>F43+G43+H43</f>
        <v>0</v>
      </c>
      <c r="J43" s="149" t="str">
        <f>IF(CenaCelkemVypocet=0,"",I43/CenaCelkemVypocet*100)</f>
        <v/>
      </c>
    </row>
    <row r="44" spans="1:10" ht="25.5" customHeight="1" x14ac:dyDescent="0.2">
      <c r="A44" s="134"/>
      <c r="B44" s="157" t="s">
        <v>50</v>
      </c>
      <c r="C44" s="158"/>
      <c r="D44" s="158"/>
      <c r="E44" s="159"/>
      <c r="F44" s="160">
        <f>SUMIF(A39:A43,"=1",F39:F43)</f>
        <v>0</v>
      </c>
      <c r="G44" s="161">
        <f>SUMIF(A39:A43,"=1",G39:G43)</f>
        <v>0</v>
      </c>
      <c r="H44" s="161">
        <f>SUMIF(A39:A43,"=1",H39:H43)</f>
        <v>0</v>
      </c>
      <c r="I44" s="161">
        <f>SUMIF(A39:A43,"=1",I39:I43)</f>
        <v>0</v>
      </c>
      <c r="J44" s="162">
        <f>SUMIF(A39:A43,"=1",J39:J43)</f>
        <v>0</v>
      </c>
    </row>
    <row r="46" spans="1:10" x14ac:dyDescent="0.2">
      <c r="A46" t="s">
        <v>52</v>
      </c>
      <c r="B46" t="s">
        <v>53</v>
      </c>
    </row>
    <row r="47" spans="1:10" x14ac:dyDescent="0.2">
      <c r="A47" t="s">
        <v>54</v>
      </c>
      <c r="B47" t="s">
        <v>55</v>
      </c>
    </row>
    <row r="48" spans="1:10" x14ac:dyDescent="0.2">
      <c r="A48" t="s">
        <v>56</v>
      </c>
      <c r="B48" t="s">
        <v>57</v>
      </c>
    </row>
    <row r="49" spans="1:10" x14ac:dyDescent="0.2">
      <c r="A49" t="s">
        <v>54</v>
      </c>
      <c r="B49" t="s">
        <v>58</v>
      </c>
    </row>
    <row r="50" spans="1:10" x14ac:dyDescent="0.2">
      <c r="A50" t="s">
        <v>56</v>
      </c>
      <c r="B50" t="s">
        <v>59</v>
      </c>
    </row>
    <row r="53" spans="1:10" ht="15.75" x14ac:dyDescent="0.25">
      <c r="B53" s="173" t="s">
        <v>60</v>
      </c>
    </row>
    <row r="55" spans="1:10" ht="25.5" customHeight="1" x14ac:dyDescent="0.2">
      <c r="A55" s="175"/>
      <c r="B55" s="178" t="s">
        <v>18</v>
      </c>
      <c r="C55" s="178" t="s">
        <v>6</v>
      </c>
      <c r="D55" s="179"/>
      <c r="E55" s="179"/>
      <c r="F55" s="180" t="s">
        <v>61</v>
      </c>
      <c r="G55" s="180"/>
      <c r="H55" s="180"/>
      <c r="I55" s="180" t="s">
        <v>31</v>
      </c>
      <c r="J55" s="180" t="s">
        <v>0</v>
      </c>
    </row>
    <row r="56" spans="1:10" ht="36.75" customHeight="1" x14ac:dyDescent="0.2">
      <c r="A56" s="176"/>
      <c r="B56" s="181" t="s">
        <v>62</v>
      </c>
      <c r="C56" s="182"/>
      <c r="D56" s="183"/>
      <c r="E56" s="183"/>
      <c r="F56" s="190" t="s">
        <v>26</v>
      </c>
      <c r="G56" s="191"/>
      <c r="H56" s="191"/>
      <c r="I56" s="191">
        <f>'02 01 Pol'!G8</f>
        <v>0</v>
      </c>
      <c r="J56" s="187" t="str">
        <f>IF(I67=0,"",I56/I67*100)</f>
        <v/>
      </c>
    </row>
    <row r="57" spans="1:10" ht="36.75" customHeight="1" x14ac:dyDescent="0.2">
      <c r="A57" s="176"/>
      <c r="B57" s="181" t="s">
        <v>63</v>
      </c>
      <c r="C57" s="182" t="s">
        <v>64</v>
      </c>
      <c r="D57" s="183"/>
      <c r="E57" s="183"/>
      <c r="F57" s="190" t="s">
        <v>26</v>
      </c>
      <c r="G57" s="191"/>
      <c r="H57" s="191"/>
      <c r="I57" s="191">
        <f>'01 01 Pol'!G8</f>
        <v>0</v>
      </c>
      <c r="J57" s="187" t="str">
        <f>IF(I67=0,"",I57/I67*100)</f>
        <v/>
      </c>
    </row>
    <row r="58" spans="1:10" ht="36.75" customHeight="1" x14ac:dyDescent="0.2">
      <c r="A58" s="176"/>
      <c r="B58" s="181" t="s">
        <v>65</v>
      </c>
      <c r="C58" s="182" t="s">
        <v>66</v>
      </c>
      <c r="D58" s="183"/>
      <c r="E58" s="183"/>
      <c r="F58" s="190" t="s">
        <v>26</v>
      </c>
      <c r="G58" s="191"/>
      <c r="H58" s="191"/>
      <c r="I58" s="191">
        <f>'01 01 Pol'!G11</f>
        <v>0</v>
      </c>
      <c r="J58" s="187" t="str">
        <f>IF(I67=0,"",I58/I67*100)</f>
        <v/>
      </c>
    </row>
    <row r="59" spans="1:10" ht="36.75" customHeight="1" x14ac:dyDescent="0.2">
      <c r="A59" s="176"/>
      <c r="B59" s="181" t="s">
        <v>67</v>
      </c>
      <c r="C59" s="182" t="s">
        <v>68</v>
      </c>
      <c r="D59" s="183"/>
      <c r="E59" s="183"/>
      <c r="F59" s="190" t="s">
        <v>26</v>
      </c>
      <c r="G59" s="191"/>
      <c r="H59" s="191"/>
      <c r="I59" s="191">
        <f>'01 01 Pol'!G17</f>
        <v>0</v>
      </c>
      <c r="J59" s="187" t="str">
        <f>IF(I67=0,"",I59/I67*100)</f>
        <v/>
      </c>
    </row>
    <row r="60" spans="1:10" ht="36.75" customHeight="1" x14ac:dyDescent="0.2">
      <c r="A60" s="176"/>
      <c r="B60" s="181" t="s">
        <v>69</v>
      </c>
      <c r="C60" s="182" t="s">
        <v>70</v>
      </c>
      <c r="D60" s="183"/>
      <c r="E60" s="183"/>
      <c r="F60" s="190" t="s">
        <v>27</v>
      </c>
      <c r="G60" s="191"/>
      <c r="H60" s="191"/>
      <c r="I60" s="191">
        <f>'01 01 Pol'!G19</f>
        <v>0</v>
      </c>
      <c r="J60" s="187" t="str">
        <f>IF(I67=0,"",I60/I67*100)</f>
        <v/>
      </c>
    </row>
    <row r="61" spans="1:10" ht="36.75" customHeight="1" x14ac:dyDescent="0.2">
      <c r="A61" s="176"/>
      <c r="B61" s="181" t="s">
        <v>71</v>
      </c>
      <c r="C61" s="182" t="s">
        <v>72</v>
      </c>
      <c r="D61" s="183"/>
      <c r="E61" s="183"/>
      <c r="F61" s="190" t="s">
        <v>27</v>
      </c>
      <c r="G61" s="191"/>
      <c r="H61" s="191"/>
      <c r="I61" s="191">
        <f>'01 01 Pol'!G37</f>
        <v>0</v>
      </c>
      <c r="J61" s="187" t="str">
        <f>IF(I67=0,"",I61/I67*100)</f>
        <v/>
      </c>
    </row>
    <row r="62" spans="1:10" ht="36.75" customHeight="1" x14ac:dyDescent="0.2">
      <c r="A62" s="176"/>
      <c r="B62" s="181" t="s">
        <v>73</v>
      </c>
      <c r="C62" s="182" t="s">
        <v>74</v>
      </c>
      <c r="D62" s="183"/>
      <c r="E62" s="183"/>
      <c r="F62" s="190" t="s">
        <v>27</v>
      </c>
      <c r="G62" s="191"/>
      <c r="H62" s="191"/>
      <c r="I62" s="191">
        <f>'01 01 Pol'!G57</f>
        <v>0</v>
      </c>
      <c r="J62" s="187" t="str">
        <f>IF(I67=0,"",I62/I67*100)</f>
        <v/>
      </c>
    </row>
    <row r="63" spans="1:10" ht="36.75" customHeight="1" x14ac:dyDescent="0.2">
      <c r="A63" s="176"/>
      <c r="B63" s="181" t="s">
        <v>75</v>
      </c>
      <c r="C63" s="182" t="s">
        <v>76</v>
      </c>
      <c r="D63" s="183"/>
      <c r="E63" s="183"/>
      <c r="F63" s="190" t="s">
        <v>28</v>
      </c>
      <c r="G63" s="191"/>
      <c r="H63" s="191"/>
      <c r="I63" s="191">
        <f>'01 01 Pol'!G67</f>
        <v>0</v>
      </c>
      <c r="J63" s="187" t="str">
        <f>IF(I67=0,"",I63/I67*100)</f>
        <v/>
      </c>
    </row>
    <row r="64" spans="1:10" ht="36.75" customHeight="1" x14ac:dyDescent="0.2">
      <c r="A64" s="176"/>
      <c r="B64" s="181" t="s">
        <v>77</v>
      </c>
      <c r="C64" s="182" t="s">
        <v>78</v>
      </c>
      <c r="D64" s="183"/>
      <c r="E64" s="183"/>
      <c r="F64" s="190" t="s">
        <v>79</v>
      </c>
      <c r="G64" s="191"/>
      <c r="H64" s="191"/>
      <c r="I64" s="191">
        <f>'01 01 Pol'!G75</f>
        <v>0</v>
      </c>
      <c r="J64" s="187" t="str">
        <f>IF(I67=0,"",I64/I67*100)</f>
        <v/>
      </c>
    </row>
    <row r="65" spans="1:10" ht="36.75" customHeight="1" x14ac:dyDescent="0.2">
      <c r="A65" s="176"/>
      <c r="B65" s="181" t="s">
        <v>80</v>
      </c>
      <c r="C65" s="182" t="s">
        <v>29</v>
      </c>
      <c r="D65" s="183"/>
      <c r="E65" s="183"/>
      <c r="F65" s="190" t="s">
        <v>80</v>
      </c>
      <c r="G65" s="191"/>
      <c r="H65" s="191"/>
      <c r="I65" s="191">
        <f>'01 01 Pol'!G91</f>
        <v>0</v>
      </c>
      <c r="J65" s="187" t="str">
        <f>IF(I67=0,"",I65/I67*100)</f>
        <v/>
      </c>
    </row>
    <row r="66" spans="1:10" ht="36.75" customHeight="1" x14ac:dyDescent="0.2">
      <c r="A66" s="176"/>
      <c r="B66" s="181" t="s">
        <v>81</v>
      </c>
      <c r="C66" s="182" t="s">
        <v>30</v>
      </c>
      <c r="D66" s="183"/>
      <c r="E66" s="183"/>
      <c r="F66" s="190" t="s">
        <v>81</v>
      </c>
      <c r="G66" s="191"/>
      <c r="H66" s="191"/>
      <c r="I66" s="191">
        <f>'01 01 Pol'!G99</f>
        <v>0</v>
      </c>
      <c r="J66" s="187" t="str">
        <f>IF(I67=0,"",I66/I67*100)</f>
        <v/>
      </c>
    </row>
    <row r="67" spans="1:10" ht="25.5" customHeight="1" x14ac:dyDescent="0.2">
      <c r="A67" s="177"/>
      <c r="B67" s="184" t="s">
        <v>1</v>
      </c>
      <c r="C67" s="185"/>
      <c r="D67" s="186"/>
      <c r="E67" s="186"/>
      <c r="F67" s="192"/>
      <c r="G67" s="193"/>
      <c r="H67" s="193"/>
      <c r="I67" s="193">
        <f>SUM(I56:I66)</f>
        <v>0</v>
      </c>
      <c r="J67" s="188">
        <f>SUM(J56:J66)</f>
        <v>0</v>
      </c>
    </row>
    <row r="68" spans="1:10" x14ac:dyDescent="0.2">
      <c r="F68" s="133"/>
      <c r="G68" s="133"/>
      <c r="H68" s="133"/>
      <c r="I68" s="133"/>
      <c r="J68" s="189"/>
    </row>
    <row r="69" spans="1:10" x14ac:dyDescent="0.2">
      <c r="F69" s="133"/>
      <c r="G69" s="133"/>
      <c r="H69" s="133"/>
      <c r="I69" s="133"/>
      <c r="J69" s="189"/>
    </row>
    <row r="70" spans="1:10" x14ac:dyDescent="0.2">
      <c r="F70" s="133"/>
      <c r="G70" s="133"/>
      <c r="H70" s="133"/>
      <c r="I70" s="133"/>
      <c r="J70" s="189"/>
    </row>
  </sheetData>
  <sheetProtection algorithmName="SHA-512" hashValue="/e4CyOWRqQUAZaw15AWMTI5TwEXmIQ74byv4liP/cMq4bXy0hIGzayle1ip/lmn9snIkdookrk9b4HMnqOg1mg==" saltValue="k0kBFkRwrmkkNmg0y9/j2w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C65:E65"/>
    <mergeCell ref="C66:E66"/>
    <mergeCell ref="C60:E60"/>
    <mergeCell ref="C61:E61"/>
    <mergeCell ref="C62:E62"/>
    <mergeCell ref="C63:E63"/>
    <mergeCell ref="C64:E64"/>
    <mergeCell ref="B44:E44"/>
    <mergeCell ref="C56:E56"/>
    <mergeCell ref="C57:E57"/>
    <mergeCell ref="C58:E58"/>
    <mergeCell ref="C59:E59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50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7" t="s">
        <v>7</v>
      </c>
      <c r="B1" s="107"/>
      <c r="C1" s="108"/>
      <c r="D1" s="107"/>
      <c r="E1" s="107"/>
      <c r="F1" s="107"/>
      <c r="G1" s="107"/>
    </row>
    <row r="2" spans="1:7" ht="24.95" customHeight="1" x14ac:dyDescent="0.2">
      <c r="A2" s="50" t="s">
        <v>8</v>
      </c>
      <c r="B2" s="49"/>
      <c r="C2" s="109"/>
      <c r="D2" s="109"/>
      <c r="E2" s="109"/>
      <c r="F2" s="109"/>
      <c r="G2" s="110"/>
    </row>
    <row r="3" spans="1:7" ht="24.95" customHeight="1" x14ac:dyDescent="0.2">
      <c r="A3" s="50" t="s">
        <v>9</v>
      </c>
      <c r="B3" s="49"/>
      <c r="C3" s="109"/>
      <c r="D3" s="109"/>
      <c r="E3" s="109"/>
      <c r="F3" s="109"/>
      <c r="G3" s="110"/>
    </row>
    <row r="4" spans="1:7" ht="24.95" customHeight="1" x14ac:dyDescent="0.2">
      <c r="A4" s="50" t="s">
        <v>10</v>
      </c>
      <c r="B4" s="49"/>
      <c r="C4" s="109"/>
      <c r="D4" s="109"/>
      <c r="E4" s="109"/>
      <c r="F4" s="109"/>
      <c r="G4" s="110"/>
    </row>
    <row r="5" spans="1:7" x14ac:dyDescent="0.2">
      <c r="B5" s="4"/>
      <c r="C5" s="5"/>
      <c r="D5" s="6"/>
    </row>
  </sheetData>
  <sheetProtection algorithmName="SHA-512" hashValue="18jZbsU7+Kv38TwNOCH9rghnmpMySGIQ9xu68D5Je4/x9CeZVPZ4S4BJCRma7Wqrnz9NXIVNBCYpjlswboQSQw==" saltValue="VPpmcBTs+cHQrw01fY28S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5F6D0-6F02-492E-83B3-FECBDA20D220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9</v>
      </c>
      <c r="B3" s="49" t="s">
        <v>46</v>
      </c>
      <c r="C3" s="199" t="s">
        <v>44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10</v>
      </c>
      <c r="B4" s="201" t="s">
        <v>46</v>
      </c>
      <c r="C4" s="202" t="s">
        <v>44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31</v>
      </c>
      <c r="H6" s="209" t="s">
        <v>32</v>
      </c>
      <c r="I6" s="209" t="s">
        <v>92</v>
      </c>
      <c r="J6" s="209" t="s">
        <v>33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6" t="s">
        <v>108</v>
      </c>
      <c r="B8" s="237" t="s">
        <v>63</v>
      </c>
      <c r="C8" s="255" t="s">
        <v>64</v>
      </c>
      <c r="D8" s="238"/>
      <c r="E8" s="239"/>
      <c r="F8" s="240"/>
      <c r="G8" s="241">
        <f>SUMIF(AG9:AG10,"&lt;&gt;NOR",G9:G10)</f>
        <v>0</v>
      </c>
      <c r="H8" s="235"/>
      <c r="I8" s="235">
        <f>SUM(I9:I10)</f>
        <v>0</v>
      </c>
      <c r="J8" s="235"/>
      <c r="K8" s="235">
        <f>SUM(K9:K10)</f>
        <v>0</v>
      </c>
      <c r="L8" s="235"/>
      <c r="M8" s="235">
        <f>SUM(M9:M10)</f>
        <v>0</v>
      </c>
      <c r="N8" s="234"/>
      <c r="O8" s="234">
        <f>SUM(O9:O10)</f>
        <v>0.31</v>
      </c>
      <c r="P8" s="234"/>
      <c r="Q8" s="234">
        <f>SUM(Q9:Q10)</f>
        <v>0</v>
      </c>
      <c r="R8" s="235"/>
      <c r="S8" s="235"/>
      <c r="T8" s="235"/>
      <c r="U8" s="235"/>
      <c r="V8" s="235">
        <f>SUM(V9:V10)</f>
        <v>31.99</v>
      </c>
      <c r="W8" s="235"/>
      <c r="X8" s="235"/>
      <c r="Y8" s="235"/>
      <c r="AG8" t="s">
        <v>109</v>
      </c>
    </row>
    <row r="9" spans="1:60" ht="22.5" outlineLevel="1" x14ac:dyDescent="0.2">
      <c r="A9" s="243">
        <v>1</v>
      </c>
      <c r="B9" s="244" t="s">
        <v>110</v>
      </c>
      <c r="C9" s="256" t="s">
        <v>111</v>
      </c>
      <c r="D9" s="245" t="s">
        <v>112</v>
      </c>
      <c r="E9" s="246">
        <v>25.47</v>
      </c>
      <c r="F9" s="247"/>
      <c r="G9" s="248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1.2149999999999999E-2</v>
      </c>
      <c r="O9" s="229">
        <f>ROUND(E9*N9,2)</f>
        <v>0.31</v>
      </c>
      <c r="P9" s="229">
        <v>0</v>
      </c>
      <c r="Q9" s="229">
        <f>ROUND(E9*P9,2)</f>
        <v>0</v>
      </c>
      <c r="R9" s="230"/>
      <c r="S9" s="230" t="s">
        <v>113</v>
      </c>
      <c r="T9" s="230" t="s">
        <v>113</v>
      </c>
      <c r="U9" s="230">
        <v>1.2558</v>
      </c>
      <c r="V9" s="230">
        <f>ROUND(E9*U9,2)</f>
        <v>31.99</v>
      </c>
      <c r="W9" s="230"/>
      <c r="X9" s="230" t="s">
        <v>114</v>
      </c>
      <c r="Y9" s="230" t="s">
        <v>115</v>
      </c>
      <c r="Z9" s="210"/>
      <c r="AA9" s="210"/>
      <c r="AB9" s="210"/>
      <c r="AC9" s="210"/>
      <c r="AD9" s="210"/>
      <c r="AE9" s="210"/>
      <c r="AF9" s="210"/>
      <c r="AG9" s="210" t="s">
        <v>116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57" t="s">
        <v>117</v>
      </c>
      <c r="D10" s="232"/>
      <c r="E10" s="233">
        <v>25.47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118</v>
      </c>
      <c r="AH10" s="210">
        <v>0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x14ac:dyDescent="0.2">
      <c r="A11" s="236" t="s">
        <v>108</v>
      </c>
      <c r="B11" s="237" t="s">
        <v>65</v>
      </c>
      <c r="C11" s="255" t="s">
        <v>66</v>
      </c>
      <c r="D11" s="238"/>
      <c r="E11" s="239"/>
      <c r="F11" s="240"/>
      <c r="G11" s="241">
        <f>SUMIF(AG12:AG16,"&lt;&gt;NOR",G12:G16)</f>
        <v>0</v>
      </c>
      <c r="H11" s="235"/>
      <c r="I11" s="235">
        <f>SUM(I12:I16)</f>
        <v>0</v>
      </c>
      <c r="J11" s="235"/>
      <c r="K11" s="235">
        <f>SUM(K12:K16)</f>
        <v>0</v>
      </c>
      <c r="L11" s="235"/>
      <c r="M11" s="235">
        <f>SUM(M12:M16)</f>
        <v>0</v>
      </c>
      <c r="N11" s="234"/>
      <c r="O11" s="234">
        <f>SUM(O12:O16)</f>
        <v>21.64</v>
      </c>
      <c r="P11" s="234"/>
      <c r="Q11" s="234">
        <f>SUM(Q12:Q16)</f>
        <v>0</v>
      </c>
      <c r="R11" s="235"/>
      <c r="S11" s="235"/>
      <c r="T11" s="235"/>
      <c r="U11" s="235"/>
      <c r="V11" s="235">
        <f>SUM(V12:V16)</f>
        <v>257.36</v>
      </c>
      <c r="W11" s="235"/>
      <c r="X11" s="235"/>
      <c r="Y11" s="235"/>
      <c r="AG11" t="s">
        <v>109</v>
      </c>
    </row>
    <row r="12" spans="1:60" outlineLevel="1" x14ac:dyDescent="0.2">
      <c r="A12" s="243">
        <v>2</v>
      </c>
      <c r="B12" s="244" t="s">
        <v>119</v>
      </c>
      <c r="C12" s="256" t="s">
        <v>120</v>
      </c>
      <c r="D12" s="245" t="s">
        <v>112</v>
      </c>
      <c r="E12" s="246">
        <v>1072.32</v>
      </c>
      <c r="F12" s="247"/>
      <c r="G12" s="248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1.8380000000000001E-2</v>
      </c>
      <c r="O12" s="229">
        <f>ROUND(E12*N12,2)</f>
        <v>19.71</v>
      </c>
      <c r="P12" s="229">
        <v>0</v>
      </c>
      <c r="Q12" s="229">
        <f>ROUND(E12*P12,2)</f>
        <v>0</v>
      </c>
      <c r="R12" s="230"/>
      <c r="S12" s="230" t="s">
        <v>113</v>
      </c>
      <c r="T12" s="230" t="s">
        <v>113</v>
      </c>
      <c r="U12" s="230">
        <v>0.123</v>
      </c>
      <c r="V12" s="230">
        <f>ROUND(E12*U12,2)</f>
        <v>131.9</v>
      </c>
      <c r="W12" s="230"/>
      <c r="X12" s="230" t="s">
        <v>114</v>
      </c>
      <c r="Y12" s="230" t="s">
        <v>115</v>
      </c>
      <c r="Z12" s="210"/>
      <c r="AA12" s="210"/>
      <c r="AB12" s="210"/>
      <c r="AC12" s="210"/>
      <c r="AD12" s="210"/>
      <c r="AE12" s="210"/>
      <c r="AF12" s="210"/>
      <c r="AG12" s="210" t="s">
        <v>116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57" t="s">
        <v>121</v>
      </c>
      <c r="D13" s="232"/>
      <c r="E13" s="233">
        <v>1072.32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118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3">
        <v>3</v>
      </c>
      <c r="B14" s="244" t="s">
        <v>122</v>
      </c>
      <c r="C14" s="256" t="s">
        <v>123</v>
      </c>
      <c r="D14" s="245" t="s">
        <v>112</v>
      </c>
      <c r="E14" s="246">
        <v>2144.64</v>
      </c>
      <c r="F14" s="247"/>
      <c r="G14" s="248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8.9999999999999998E-4</v>
      </c>
      <c r="O14" s="229">
        <f>ROUND(E14*N14,2)</f>
        <v>1.93</v>
      </c>
      <c r="P14" s="229">
        <v>0</v>
      </c>
      <c r="Q14" s="229">
        <f>ROUND(E14*P14,2)</f>
        <v>0</v>
      </c>
      <c r="R14" s="230"/>
      <c r="S14" s="230" t="s">
        <v>113</v>
      </c>
      <c r="T14" s="230" t="s">
        <v>113</v>
      </c>
      <c r="U14" s="230">
        <v>6.0000000000000001E-3</v>
      </c>
      <c r="V14" s="230">
        <f>ROUND(E14*U14,2)</f>
        <v>12.87</v>
      </c>
      <c r="W14" s="230"/>
      <c r="X14" s="230" t="s">
        <v>114</v>
      </c>
      <c r="Y14" s="230" t="s">
        <v>115</v>
      </c>
      <c r="Z14" s="210"/>
      <c r="AA14" s="210"/>
      <c r="AB14" s="210"/>
      <c r="AC14" s="210"/>
      <c r="AD14" s="210"/>
      <c r="AE14" s="210"/>
      <c r="AF14" s="210"/>
      <c r="AG14" s="210" t="s">
        <v>116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27"/>
      <c r="B15" s="228"/>
      <c r="C15" s="257" t="s">
        <v>124</v>
      </c>
      <c r="D15" s="232"/>
      <c r="E15" s="233">
        <v>2144.64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118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9">
        <v>4</v>
      </c>
      <c r="B16" s="250" t="s">
        <v>125</v>
      </c>
      <c r="C16" s="258" t="s">
        <v>126</v>
      </c>
      <c r="D16" s="251" t="s">
        <v>112</v>
      </c>
      <c r="E16" s="252">
        <v>1072.32</v>
      </c>
      <c r="F16" s="253"/>
      <c r="G16" s="254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113</v>
      </c>
      <c r="T16" s="230" t="s">
        <v>113</v>
      </c>
      <c r="U16" s="230">
        <v>0.105</v>
      </c>
      <c r="V16" s="230">
        <f>ROUND(E16*U16,2)</f>
        <v>112.59</v>
      </c>
      <c r="W16" s="230"/>
      <c r="X16" s="230" t="s">
        <v>114</v>
      </c>
      <c r="Y16" s="230" t="s">
        <v>115</v>
      </c>
      <c r="Z16" s="210"/>
      <c r="AA16" s="210"/>
      <c r="AB16" s="210"/>
      <c r="AC16" s="210"/>
      <c r="AD16" s="210"/>
      <c r="AE16" s="210"/>
      <c r="AF16" s="210"/>
      <c r="AG16" s="210" t="s">
        <v>116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x14ac:dyDescent="0.2">
      <c r="A17" s="236" t="s">
        <v>108</v>
      </c>
      <c r="B17" s="237" t="s">
        <v>67</v>
      </c>
      <c r="C17" s="255" t="s">
        <v>68</v>
      </c>
      <c r="D17" s="238"/>
      <c r="E17" s="239"/>
      <c r="F17" s="240"/>
      <c r="G17" s="241">
        <f>SUMIF(AG18:AG18,"&lt;&gt;NOR",G18:G18)</f>
        <v>0</v>
      </c>
      <c r="H17" s="235"/>
      <c r="I17" s="235">
        <f>SUM(I18:I18)</f>
        <v>0</v>
      </c>
      <c r="J17" s="235"/>
      <c r="K17" s="235">
        <f>SUM(K18:K18)</f>
        <v>0</v>
      </c>
      <c r="L17" s="235"/>
      <c r="M17" s="235">
        <f>SUM(M18:M18)</f>
        <v>0</v>
      </c>
      <c r="N17" s="234"/>
      <c r="O17" s="234">
        <f>SUM(O18:O18)</f>
        <v>0</v>
      </c>
      <c r="P17" s="234"/>
      <c r="Q17" s="234">
        <f>SUM(Q18:Q18)</f>
        <v>0</v>
      </c>
      <c r="R17" s="235"/>
      <c r="S17" s="235"/>
      <c r="T17" s="235"/>
      <c r="U17" s="235"/>
      <c r="V17" s="235">
        <f>SUM(V18:V18)</f>
        <v>56.56</v>
      </c>
      <c r="W17" s="235"/>
      <c r="X17" s="235"/>
      <c r="Y17" s="235"/>
      <c r="AG17" t="s">
        <v>109</v>
      </c>
    </row>
    <row r="18" spans="1:60" outlineLevel="1" x14ac:dyDescent="0.2">
      <c r="A18" s="249">
        <v>5</v>
      </c>
      <c r="B18" s="250" t="s">
        <v>127</v>
      </c>
      <c r="C18" s="258" t="s">
        <v>128</v>
      </c>
      <c r="D18" s="251" t="s">
        <v>129</v>
      </c>
      <c r="E18" s="252">
        <v>21.948879999999999</v>
      </c>
      <c r="F18" s="253"/>
      <c r="G18" s="254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113</v>
      </c>
      <c r="T18" s="230" t="s">
        <v>113</v>
      </c>
      <c r="U18" s="230">
        <v>2.577</v>
      </c>
      <c r="V18" s="230">
        <f>ROUND(E18*U18,2)</f>
        <v>56.56</v>
      </c>
      <c r="W18" s="230"/>
      <c r="X18" s="230" t="s">
        <v>130</v>
      </c>
      <c r="Y18" s="230" t="s">
        <v>115</v>
      </c>
      <c r="Z18" s="210"/>
      <c r="AA18" s="210"/>
      <c r="AB18" s="210"/>
      <c r="AC18" s="210"/>
      <c r="AD18" s="210"/>
      <c r="AE18" s="210"/>
      <c r="AF18" s="210"/>
      <c r="AG18" s="210" t="s">
        <v>131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x14ac:dyDescent="0.2">
      <c r="A19" s="236" t="s">
        <v>108</v>
      </c>
      <c r="B19" s="237" t="s">
        <v>69</v>
      </c>
      <c r="C19" s="255" t="s">
        <v>70</v>
      </c>
      <c r="D19" s="238"/>
      <c r="E19" s="239"/>
      <c r="F19" s="240"/>
      <c r="G19" s="241">
        <f>SUMIF(AG20:AG36,"&lt;&gt;NOR",G20:G36)</f>
        <v>0</v>
      </c>
      <c r="H19" s="235"/>
      <c r="I19" s="235">
        <f>SUM(I20:I36)</f>
        <v>0</v>
      </c>
      <c r="J19" s="235"/>
      <c r="K19" s="235">
        <f>SUM(K20:K36)</f>
        <v>0</v>
      </c>
      <c r="L19" s="235"/>
      <c r="M19" s="235">
        <f>SUM(M20:M36)</f>
        <v>0</v>
      </c>
      <c r="N19" s="234"/>
      <c r="O19" s="234">
        <f>SUM(O20:O36)</f>
        <v>5.14</v>
      </c>
      <c r="P19" s="234"/>
      <c r="Q19" s="234">
        <f>SUM(Q20:Q36)</f>
        <v>3.76</v>
      </c>
      <c r="R19" s="235"/>
      <c r="S19" s="235"/>
      <c r="T19" s="235"/>
      <c r="U19" s="235"/>
      <c r="V19" s="235">
        <f>SUM(V20:V36)</f>
        <v>246.76999999999998</v>
      </c>
      <c r="W19" s="235"/>
      <c r="X19" s="235"/>
      <c r="Y19" s="235"/>
      <c r="AG19" t="s">
        <v>109</v>
      </c>
    </row>
    <row r="20" spans="1:60" outlineLevel="1" x14ac:dyDescent="0.2">
      <c r="A20" s="243">
        <v>6</v>
      </c>
      <c r="B20" s="244" t="s">
        <v>132</v>
      </c>
      <c r="C20" s="256" t="s">
        <v>133</v>
      </c>
      <c r="D20" s="245" t="s">
        <v>112</v>
      </c>
      <c r="E20" s="246">
        <v>536.79600000000005</v>
      </c>
      <c r="F20" s="247"/>
      <c r="G20" s="248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7.0000000000000001E-3</v>
      </c>
      <c r="Q20" s="229">
        <f>ROUND(E20*P20,2)</f>
        <v>3.76</v>
      </c>
      <c r="R20" s="230"/>
      <c r="S20" s="230" t="s">
        <v>113</v>
      </c>
      <c r="T20" s="230" t="s">
        <v>113</v>
      </c>
      <c r="U20" s="230">
        <v>0.06</v>
      </c>
      <c r="V20" s="230">
        <f>ROUND(E20*U20,2)</f>
        <v>32.21</v>
      </c>
      <c r="W20" s="230"/>
      <c r="X20" s="230" t="s">
        <v>114</v>
      </c>
      <c r="Y20" s="230" t="s">
        <v>115</v>
      </c>
      <c r="Z20" s="210"/>
      <c r="AA20" s="210"/>
      <c r="AB20" s="210"/>
      <c r="AC20" s="210"/>
      <c r="AD20" s="210"/>
      <c r="AE20" s="210"/>
      <c r="AF20" s="210"/>
      <c r="AG20" s="210" t="s">
        <v>116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57" t="s">
        <v>134</v>
      </c>
      <c r="D21" s="232"/>
      <c r="E21" s="233">
        <v>536.79600000000005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118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3">
        <v>7</v>
      </c>
      <c r="B22" s="244" t="s">
        <v>135</v>
      </c>
      <c r="C22" s="256" t="s">
        <v>136</v>
      </c>
      <c r="D22" s="245" t="s">
        <v>112</v>
      </c>
      <c r="E22" s="246">
        <v>14.9</v>
      </c>
      <c r="F22" s="247"/>
      <c r="G22" s="248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3.1109999999999999E-2</v>
      </c>
      <c r="O22" s="229">
        <f>ROUND(E22*N22,2)</f>
        <v>0.46</v>
      </c>
      <c r="P22" s="229">
        <v>0</v>
      </c>
      <c r="Q22" s="229">
        <f>ROUND(E22*P22,2)</f>
        <v>0</v>
      </c>
      <c r="R22" s="230"/>
      <c r="S22" s="230" t="s">
        <v>113</v>
      </c>
      <c r="T22" s="230" t="s">
        <v>113</v>
      </c>
      <c r="U22" s="230">
        <v>0</v>
      </c>
      <c r="V22" s="230">
        <f>ROUND(E22*U22,2)</f>
        <v>0</v>
      </c>
      <c r="W22" s="230"/>
      <c r="X22" s="230" t="s">
        <v>137</v>
      </c>
      <c r="Y22" s="230" t="s">
        <v>115</v>
      </c>
      <c r="Z22" s="210"/>
      <c r="AA22" s="210"/>
      <c r="AB22" s="210"/>
      <c r="AC22" s="210"/>
      <c r="AD22" s="210"/>
      <c r="AE22" s="210"/>
      <c r="AF22" s="210"/>
      <c r="AG22" s="210" t="s">
        <v>138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57" t="s">
        <v>139</v>
      </c>
      <c r="D23" s="232"/>
      <c r="E23" s="233">
        <v>14.9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118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3">
        <v>8</v>
      </c>
      <c r="B24" s="244" t="s">
        <v>140</v>
      </c>
      <c r="C24" s="256" t="s">
        <v>141</v>
      </c>
      <c r="D24" s="245" t="s">
        <v>112</v>
      </c>
      <c r="E24" s="246">
        <v>25.47</v>
      </c>
      <c r="F24" s="247"/>
      <c r="G24" s="248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113</v>
      </c>
      <c r="T24" s="230" t="s">
        <v>113</v>
      </c>
      <c r="U24" s="230">
        <v>0.29199999999999998</v>
      </c>
      <c r="V24" s="230">
        <f>ROUND(E24*U24,2)</f>
        <v>7.44</v>
      </c>
      <c r="W24" s="230"/>
      <c r="X24" s="230" t="s">
        <v>114</v>
      </c>
      <c r="Y24" s="230" t="s">
        <v>115</v>
      </c>
      <c r="Z24" s="210"/>
      <c r="AA24" s="210"/>
      <c r="AB24" s="210"/>
      <c r="AC24" s="210"/>
      <c r="AD24" s="210"/>
      <c r="AE24" s="210"/>
      <c r="AF24" s="210"/>
      <c r="AG24" s="210" t="s">
        <v>116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57" t="s">
        <v>117</v>
      </c>
      <c r="D25" s="232"/>
      <c r="E25" s="233">
        <v>25.47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118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22.5" outlineLevel="1" x14ac:dyDescent="0.2">
      <c r="A26" s="243">
        <v>9</v>
      </c>
      <c r="B26" s="244" t="s">
        <v>142</v>
      </c>
      <c r="C26" s="256" t="s">
        <v>143</v>
      </c>
      <c r="D26" s="245" t="s">
        <v>112</v>
      </c>
      <c r="E26" s="246">
        <v>25.47</v>
      </c>
      <c r="F26" s="247"/>
      <c r="G26" s="248">
        <f>ROUND(E26*F26,2)</f>
        <v>0</v>
      </c>
      <c r="H26" s="231"/>
      <c r="I26" s="230">
        <f>ROUND(E26*H26,2)</f>
        <v>0</v>
      </c>
      <c r="J26" s="231"/>
      <c r="K26" s="230">
        <f>ROUND(E26*J26,2)</f>
        <v>0</v>
      </c>
      <c r="L26" s="230">
        <v>21</v>
      </c>
      <c r="M26" s="230">
        <f>G26*(1+L26/100)</f>
        <v>0</v>
      </c>
      <c r="N26" s="229">
        <v>1.3899999999999999E-2</v>
      </c>
      <c r="O26" s="229">
        <f>ROUND(E26*N26,2)</f>
        <v>0.35</v>
      </c>
      <c r="P26" s="229">
        <v>0</v>
      </c>
      <c r="Q26" s="229">
        <f>ROUND(E26*P26,2)</f>
        <v>0</v>
      </c>
      <c r="R26" s="230" t="s">
        <v>144</v>
      </c>
      <c r="S26" s="230" t="s">
        <v>145</v>
      </c>
      <c r="T26" s="230" t="s">
        <v>145</v>
      </c>
      <c r="U26" s="230">
        <v>0</v>
      </c>
      <c r="V26" s="230">
        <f>ROUND(E26*U26,2)</f>
        <v>0</v>
      </c>
      <c r="W26" s="230"/>
      <c r="X26" s="230" t="s">
        <v>146</v>
      </c>
      <c r="Y26" s="230" t="s">
        <v>115</v>
      </c>
      <c r="Z26" s="210"/>
      <c r="AA26" s="210"/>
      <c r="AB26" s="210"/>
      <c r="AC26" s="210"/>
      <c r="AD26" s="210"/>
      <c r="AE26" s="210"/>
      <c r="AF26" s="210"/>
      <c r="AG26" s="210" t="s">
        <v>147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2" x14ac:dyDescent="0.2">
      <c r="A27" s="227"/>
      <c r="B27" s="228"/>
      <c r="C27" s="257" t="s">
        <v>117</v>
      </c>
      <c r="D27" s="232"/>
      <c r="E27" s="233">
        <v>25.47</v>
      </c>
      <c r="F27" s="230"/>
      <c r="G27" s="230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118</v>
      </c>
      <c r="AH27" s="210">
        <v>0</v>
      </c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ht="22.5" outlineLevel="1" x14ac:dyDescent="0.2">
      <c r="A28" s="243">
        <v>10</v>
      </c>
      <c r="B28" s="244" t="s">
        <v>148</v>
      </c>
      <c r="C28" s="256" t="s">
        <v>149</v>
      </c>
      <c r="D28" s="245" t="s">
        <v>112</v>
      </c>
      <c r="E28" s="246">
        <v>536.79600000000005</v>
      </c>
      <c r="F28" s="247"/>
      <c r="G28" s="248">
        <f>ROUND(E28*F28,2)</f>
        <v>0</v>
      </c>
      <c r="H28" s="231"/>
      <c r="I28" s="230">
        <f>ROUND(E28*H28,2)</f>
        <v>0</v>
      </c>
      <c r="J28" s="231"/>
      <c r="K28" s="230">
        <f>ROUND(E28*J28,2)</f>
        <v>0</v>
      </c>
      <c r="L28" s="230">
        <v>21</v>
      </c>
      <c r="M28" s="230">
        <f>G28*(1+L28/100)</f>
        <v>0</v>
      </c>
      <c r="N28" s="229">
        <v>6.6E-3</v>
      </c>
      <c r="O28" s="229">
        <f>ROUND(E28*N28,2)</f>
        <v>3.54</v>
      </c>
      <c r="P28" s="229">
        <v>0</v>
      </c>
      <c r="Q28" s="229">
        <f>ROUND(E28*P28,2)</f>
        <v>0</v>
      </c>
      <c r="R28" s="230"/>
      <c r="S28" s="230" t="s">
        <v>113</v>
      </c>
      <c r="T28" s="230" t="s">
        <v>113</v>
      </c>
      <c r="U28" s="230">
        <v>0.20799999999999999</v>
      </c>
      <c r="V28" s="230">
        <f>ROUND(E28*U28,2)</f>
        <v>111.65</v>
      </c>
      <c r="W28" s="230"/>
      <c r="X28" s="230" t="s">
        <v>114</v>
      </c>
      <c r="Y28" s="230" t="s">
        <v>115</v>
      </c>
      <c r="Z28" s="210"/>
      <c r="AA28" s="210"/>
      <c r="AB28" s="210"/>
      <c r="AC28" s="210"/>
      <c r="AD28" s="210"/>
      <c r="AE28" s="210"/>
      <c r="AF28" s="210"/>
      <c r="AG28" s="210" t="s">
        <v>116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57" t="s">
        <v>134</v>
      </c>
      <c r="D29" s="232"/>
      <c r="E29" s="233">
        <v>536.79600000000005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118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43">
        <v>11</v>
      </c>
      <c r="B30" s="244" t="s">
        <v>150</v>
      </c>
      <c r="C30" s="256" t="s">
        <v>151</v>
      </c>
      <c r="D30" s="245" t="s">
        <v>112</v>
      </c>
      <c r="E30" s="246">
        <v>536.79600000000005</v>
      </c>
      <c r="F30" s="247"/>
      <c r="G30" s="248">
        <f>ROUND(E30*F30,2)</f>
        <v>0</v>
      </c>
      <c r="H30" s="231"/>
      <c r="I30" s="230">
        <f>ROUND(E30*H30,2)</f>
        <v>0</v>
      </c>
      <c r="J30" s="231"/>
      <c r="K30" s="230">
        <f>ROUND(E30*J30,2)</f>
        <v>0</v>
      </c>
      <c r="L30" s="230">
        <v>21</v>
      </c>
      <c r="M30" s="230">
        <f>G30*(1+L30/100)</f>
        <v>0</v>
      </c>
      <c r="N30" s="229">
        <v>1.47E-3</v>
      </c>
      <c r="O30" s="229">
        <f>ROUND(E30*N30,2)</f>
        <v>0.79</v>
      </c>
      <c r="P30" s="229">
        <v>0</v>
      </c>
      <c r="Q30" s="229">
        <f>ROUND(E30*P30,2)</f>
        <v>0</v>
      </c>
      <c r="R30" s="230"/>
      <c r="S30" s="230" t="s">
        <v>113</v>
      </c>
      <c r="T30" s="230" t="s">
        <v>113</v>
      </c>
      <c r="U30" s="230">
        <v>0.08</v>
      </c>
      <c r="V30" s="230">
        <f>ROUND(E30*U30,2)</f>
        <v>42.94</v>
      </c>
      <c r="W30" s="230"/>
      <c r="X30" s="230" t="s">
        <v>114</v>
      </c>
      <c r="Y30" s="230" t="s">
        <v>115</v>
      </c>
      <c r="Z30" s="210"/>
      <c r="AA30" s="210"/>
      <c r="AB30" s="210"/>
      <c r="AC30" s="210"/>
      <c r="AD30" s="210"/>
      <c r="AE30" s="210"/>
      <c r="AF30" s="210"/>
      <c r="AG30" s="210" t="s">
        <v>116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57" t="s">
        <v>134</v>
      </c>
      <c r="D31" s="232"/>
      <c r="E31" s="233">
        <v>536.79600000000005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118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1" x14ac:dyDescent="0.2">
      <c r="A32" s="243">
        <v>12</v>
      </c>
      <c r="B32" s="244" t="s">
        <v>152</v>
      </c>
      <c r="C32" s="256" t="s">
        <v>153</v>
      </c>
      <c r="D32" s="245" t="s">
        <v>112</v>
      </c>
      <c r="E32" s="246">
        <v>536.79600000000005</v>
      </c>
      <c r="F32" s="247"/>
      <c r="G32" s="248">
        <f>ROUND(E32*F32,2)</f>
        <v>0</v>
      </c>
      <c r="H32" s="231"/>
      <c r="I32" s="230">
        <f>ROUND(E32*H32,2)</f>
        <v>0</v>
      </c>
      <c r="J32" s="231"/>
      <c r="K32" s="230">
        <f>ROUND(E32*J32,2)</f>
        <v>0</v>
      </c>
      <c r="L32" s="230">
        <v>21</v>
      </c>
      <c r="M32" s="230">
        <f>G32*(1+L32/100)</f>
        <v>0</v>
      </c>
      <c r="N32" s="229">
        <v>0</v>
      </c>
      <c r="O32" s="229">
        <f>ROUND(E32*N32,2)</f>
        <v>0</v>
      </c>
      <c r="P32" s="229">
        <v>0</v>
      </c>
      <c r="Q32" s="229">
        <f>ROUND(E32*P32,2)</f>
        <v>0</v>
      </c>
      <c r="R32" s="230"/>
      <c r="S32" s="230" t="s">
        <v>113</v>
      </c>
      <c r="T32" s="230" t="s">
        <v>113</v>
      </c>
      <c r="U32" s="230">
        <v>5.7000000000000002E-2</v>
      </c>
      <c r="V32" s="230">
        <f>ROUND(E32*U32,2)</f>
        <v>30.6</v>
      </c>
      <c r="W32" s="230"/>
      <c r="X32" s="230" t="s">
        <v>114</v>
      </c>
      <c r="Y32" s="230" t="s">
        <v>115</v>
      </c>
      <c r="Z32" s="210"/>
      <c r="AA32" s="210"/>
      <c r="AB32" s="210"/>
      <c r="AC32" s="210"/>
      <c r="AD32" s="210"/>
      <c r="AE32" s="210"/>
      <c r="AF32" s="210"/>
      <c r="AG32" s="210" t="s">
        <v>116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57" t="s">
        <v>134</v>
      </c>
      <c r="D33" s="232"/>
      <c r="E33" s="233">
        <v>536.79600000000005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118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9">
        <v>13</v>
      </c>
      <c r="B34" s="250" t="s">
        <v>154</v>
      </c>
      <c r="C34" s="258" t="s">
        <v>155</v>
      </c>
      <c r="D34" s="251" t="s">
        <v>156</v>
      </c>
      <c r="E34" s="252">
        <v>12</v>
      </c>
      <c r="F34" s="253"/>
      <c r="G34" s="254">
        <f>ROUND(E34*F34,2)</f>
        <v>0</v>
      </c>
      <c r="H34" s="231"/>
      <c r="I34" s="230">
        <f>ROUND(E34*H34,2)</f>
        <v>0</v>
      </c>
      <c r="J34" s="231"/>
      <c r="K34" s="230">
        <f>ROUND(E34*J34,2)</f>
        <v>0</v>
      </c>
      <c r="L34" s="230">
        <v>21</v>
      </c>
      <c r="M34" s="230">
        <f>G34*(1+L34/100)</f>
        <v>0</v>
      </c>
      <c r="N34" s="229">
        <v>0</v>
      </c>
      <c r="O34" s="229">
        <f>ROUND(E34*N34,2)</f>
        <v>0</v>
      </c>
      <c r="P34" s="229">
        <v>0</v>
      </c>
      <c r="Q34" s="229">
        <f>ROUND(E34*P34,2)</f>
        <v>0</v>
      </c>
      <c r="R34" s="230"/>
      <c r="S34" s="230" t="s">
        <v>113</v>
      </c>
      <c r="T34" s="230" t="s">
        <v>113</v>
      </c>
      <c r="U34" s="230">
        <v>1.1000000000000001</v>
      </c>
      <c r="V34" s="230">
        <f>ROUND(E34*U34,2)</f>
        <v>13.2</v>
      </c>
      <c r="W34" s="230"/>
      <c r="X34" s="230" t="s">
        <v>114</v>
      </c>
      <c r="Y34" s="230" t="s">
        <v>115</v>
      </c>
      <c r="Z34" s="210"/>
      <c r="AA34" s="210"/>
      <c r="AB34" s="210"/>
      <c r="AC34" s="210"/>
      <c r="AD34" s="210"/>
      <c r="AE34" s="210"/>
      <c r="AF34" s="210"/>
      <c r="AG34" s="210" t="s">
        <v>116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1" x14ac:dyDescent="0.2">
      <c r="A35" s="249">
        <v>14</v>
      </c>
      <c r="B35" s="250" t="s">
        <v>157</v>
      </c>
      <c r="C35" s="258" t="s">
        <v>158</v>
      </c>
      <c r="D35" s="251" t="s">
        <v>159</v>
      </c>
      <c r="E35" s="252">
        <v>60</v>
      </c>
      <c r="F35" s="253"/>
      <c r="G35" s="254">
        <f>ROUND(E35*F35,2)</f>
        <v>0</v>
      </c>
      <c r="H35" s="231"/>
      <c r="I35" s="230">
        <f>ROUND(E35*H35,2)</f>
        <v>0</v>
      </c>
      <c r="J35" s="231"/>
      <c r="K35" s="230">
        <f>ROUND(E35*J35,2)</f>
        <v>0</v>
      </c>
      <c r="L35" s="230">
        <v>21</v>
      </c>
      <c r="M35" s="230">
        <f>G35*(1+L35/100)</f>
        <v>0</v>
      </c>
      <c r="N35" s="229">
        <v>0</v>
      </c>
      <c r="O35" s="229">
        <f>ROUND(E35*N35,2)</f>
        <v>0</v>
      </c>
      <c r="P35" s="229">
        <v>0</v>
      </c>
      <c r="Q35" s="229">
        <f>ROUND(E35*P35,2)</f>
        <v>0</v>
      </c>
      <c r="R35" s="230"/>
      <c r="S35" s="230" t="s">
        <v>113</v>
      </c>
      <c r="T35" s="230" t="s">
        <v>113</v>
      </c>
      <c r="U35" s="230">
        <v>0</v>
      </c>
      <c r="V35" s="230">
        <f>ROUND(E35*U35,2)</f>
        <v>0</v>
      </c>
      <c r="W35" s="230"/>
      <c r="X35" s="230" t="s">
        <v>114</v>
      </c>
      <c r="Y35" s="230" t="s">
        <v>115</v>
      </c>
      <c r="Z35" s="210"/>
      <c r="AA35" s="210"/>
      <c r="AB35" s="210"/>
      <c r="AC35" s="210"/>
      <c r="AD35" s="210"/>
      <c r="AE35" s="210"/>
      <c r="AF35" s="210"/>
      <c r="AG35" s="210" t="s">
        <v>116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9">
        <v>15</v>
      </c>
      <c r="B36" s="250" t="s">
        <v>160</v>
      </c>
      <c r="C36" s="258" t="s">
        <v>161</v>
      </c>
      <c r="D36" s="251" t="s">
        <v>129</v>
      </c>
      <c r="E36" s="252">
        <v>4.6859799999999998</v>
      </c>
      <c r="F36" s="253"/>
      <c r="G36" s="254">
        <f>ROUND(E36*F36,2)</f>
        <v>0</v>
      </c>
      <c r="H36" s="231"/>
      <c r="I36" s="230">
        <f>ROUND(E36*H36,2)</f>
        <v>0</v>
      </c>
      <c r="J36" s="231"/>
      <c r="K36" s="230">
        <f>ROUND(E36*J36,2)</f>
        <v>0</v>
      </c>
      <c r="L36" s="230">
        <v>21</v>
      </c>
      <c r="M36" s="230">
        <f>G36*(1+L36/100)</f>
        <v>0</v>
      </c>
      <c r="N36" s="229">
        <v>0</v>
      </c>
      <c r="O36" s="229">
        <f>ROUND(E36*N36,2)</f>
        <v>0</v>
      </c>
      <c r="P36" s="229">
        <v>0</v>
      </c>
      <c r="Q36" s="229">
        <f>ROUND(E36*P36,2)</f>
        <v>0</v>
      </c>
      <c r="R36" s="230"/>
      <c r="S36" s="230" t="s">
        <v>113</v>
      </c>
      <c r="T36" s="230" t="s">
        <v>113</v>
      </c>
      <c r="U36" s="230">
        <v>1.863</v>
      </c>
      <c r="V36" s="230">
        <f>ROUND(E36*U36,2)</f>
        <v>8.73</v>
      </c>
      <c r="W36" s="230"/>
      <c r="X36" s="230" t="s">
        <v>130</v>
      </c>
      <c r="Y36" s="230" t="s">
        <v>115</v>
      </c>
      <c r="Z36" s="210"/>
      <c r="AA36" s="210"/>
      <c r="AB36" s="210"/>
      <c r="AC36" s="210"/>
      <c r="AD36" s="210"/>
      <c r="AE36" s="210"/>
      <c r="AF36" s="210"/>
      <c r="AG36" s="210" t="s">
        <v>131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x14ac:dyDescent="0.2">
      <c r="A37" s="236" t="s">
        <v>108</v>
      </c>
      <c r="B37" s="237" t="s">
        <v>71</v>
      </c>
      <c r="C37" s="255" t="s">
        <v>72</v>
      </c>
      <c r="D37" s="238"/>
      <c r="E37" s="239"/>
      <c r="F37" s="240"/>
      <c r="G37" s="241">
        <f>SUMIF(AG38:AG56,"&lt;&gt;NOR",G38:G56)</f>
        <v>0</v>
      </c>
      <c r="H37" s="235"/>
      <c r="I37" s="235">
        <f>SUM(I38:I56)</f>
        <v>0</v>
      </c>
      <c r="J37" s="235"/>
      <c r="K37" s="235">
        <f>SUM(K38:K56)</f>
        <v>0</v>
      </c>
      <c r="L37" s="235"/>
      <c r="M37" s="235">
        <f>SUM(M38:M56)</f>
        <v>0</v>
      </c>
      <c r="N37" s="234"/>
      <c r="O37" s="234">
        <f>SUM(O38:O56)</f>
        <v>0.57000000000000006</v>
      </c>
      <c r="P37" s="234"/>
      <c r="Q37" s="234">
        <f>SUM(Q38:Q56)</f>
        <v>0.88000000000000012</v>
      </c>
      <c r="R37" s="235"/>
      <c r="S37" s="235"/>
      <c r="T37" s="235"/>
      <c r="U37" s="235"/>
      <c r="V37" s="235">
        <f>SUM(V38:V56)</f>
        <v>103.47999999999999</v>
      </c>
      <c r="W37" s="235"/>
      <c r="X37" s="235"/>
      <c r="Y37" s="235"/>
      <c r="AG37" t="s">
        <v>109</v>
      </c>
    </row>
    <row r="38" spans="1:60" outlineLevel="1" x14ac:dyDescent="0.2">
      <c r="A38" s="243">
        <v>16</v>
      </c>
      <c r="B38" s="244" t="s">
        <v>162</v>
      </c>
      <c r="C38" s="256" t="s">
        <v>163</v>
      </c>
      <c r="D38" s="245" t="s">
        <v>112</v>
      </c>
      <c r="E38" s="246">
        <v>3</v>
      </c>
      <c r="F38" s="247"/>
      <c r="G38" s="248">
        <f>ROUND(E38*F38,2)</f>
        <v>0</v>
      </c>
      <c r="H38" s="231"/>
      <c r="I38" s="230">
        <f>ROUND(E38*H38,2)</f>
        <v>0</v>
      </c>
      <c r="J38" s="231"/>
      <c r="K38" s="230">
        <f>ROUND(E38*J38,2)</f>
        <v>0</v>
      </c>
      <c r="L38" s="230">
        <v>21</v>
      </c>
      <c r="M38" s="230">
        <f>G38*(1+L38/100)</f>
        <v>0</v>
      </c>
      <c r="N38" s="229">
        <v>0</v>
      </c>
      <c r="O38" s="229">
        <f>ROUND(E38*N38,2)</f>
        <v>0</v>
      </c>
      <c r="P38" s="229">
        <v>5.8500000000000002E-3</v>
      </c>
      <c r="Q38" s="229">
        <f>ROUND(E38*P38,2)</f>
        <v>0.02</v>
      </c>
      <c r="R38" s="230"/>
      <c r="S38" s="230" t="s">
        <v>113</v>
      </c>
      <c r="T38" s="230" t="s">
        <v>113</v>
      </c>
      <c r="U38" s="230">
        <v>0.21160000000000001</v>
      </c>
      <c r="V38" s="230">
        <f>ROUND(E38*U38,2)</f>
        <v>0.63</v>
      </c>
      <c r="W38" s="230"/>
      <c r="X38" s="230" t="s">
        <v>114</v>
      </c>
      <c r="Y38" s="230" t="s">
        <v>115</v>
      </c>
      <c r="Z38" s="210"/>
      <c r="AA38" s="210"/>
      <c r="AB38" s="210"/>
      <c r="AC38" s="210"/>
      <c r="AD38" s="210"/>
      <c r="AE38" s="210"/>
      <c r="AF38" s="210"/>
      <c r="AG38" s="210" t="s">
        <v>116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2" x14ac:dyDescent="0.2">
      <c r="A39" s="227"/>
      <c r="B39" s="228"/>
      <c r="C39" s="257" t="s">
        <v>164</v>
      </c>
      <c r="D39" s="232"/>
      <c r="E39" s="233">
        <v>3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118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1" x14ac:dyDescent="0.2">
      <c r="A40" s="249">
        <v>17</v>
      </c>
      <c r="B40" s="250" t="s">
        <v>165</v>
      </c>
      <c r="C40" s="258" t="s">
        <v>166</v>
      </c>
      <c r="D40" s="251" t="s">
        <v>156</v>
      </c>
      <c r="E40" s="252">
        <v>96.9</v>
      </c>
      <c r="F40" s="253"/>
      <c r="G40" s="254">
        <f>ROUND(E40*F40,2)</f>
        <v>0</v>
      </c>
      <c r="H40" s="231"/>
      <c r="I40" s="230">
        <f>ROUND(E40*H40,2)</f>
        <v>0</v>
      </c>
      <c r="J40" s="231"/>
      <c r="K40" s="230">
        <f>ROUND(E40*J40,2)</f>
        <v>0</v>
      </c>
      <c r="L40" s="230">
        <v>21</v>
      </c>
      <c r="M40" s="230">
        <f>G40*(1+L40/100)</f>
        <v>0</v>
      </c>
      <c r="N40" s="229">
        <v>0</v>
      </c>
      <c r="O40" s="229">
        <f>ROUND(E40*N40,2)</f>
        <v>0</v>
      </c>
      <c r="P40" s="229">
        <v>3.2599999999999999E-3</v>
      </c>
      <c r="Q40" s="229">
        <f>ROUND(E40*P40,2)</f>
        <v>0.32</v>
      </c>
      <c r="R40" s="230"/>
      <c r="S40" s="230" t="s">
        <v>113</v>
      </c>
      <c r="T40" s="230" t="s">
        <v>113</v>
      </c>
      <c r="U40" s="230">
        <v>6.5549999999999997E-2</v>
      </c>
      <c r="V40" s="230">
        <f>ROUND(E40*U40,2)</f>
        <v>6.35</v>
      </c>
      <c r="W40" s="230"/>
      <c r="X40" s="230" t="s">
        <v>114</v>
      </c>
      <c r="Y40" s="230" t="s">
        <v>115</v>
      </c>
      <c r="Z40" s="210"/>
      <c r="AA40" s="210"/>
      <c r="AB40" s="210"/>
      <c r="AC40" s="210"/>
      <c r="AD40" s="210"/>
      <c r="AE40" s="210"/>
      <c r="AF40" s="210"/>
      <c r="AG40" s="210" t="s">
        <v>116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9">
        <v>18</v>
      </c>
      <c r="B41" s="250" t="s">
        <v>167</v>
      </c>
      <c r="C41" s="258" t="s">
        <v>168</v>
      </c>
      <c r="D41" s="251" t="s">
        <v>156</v>
      </c>
      <c r="E41" s="252">
        <v>6</v>
      </c>
      <c r="F41" s="253"/>
      <c r="G41" s="254">
        <f>ROUND(E41*F41,2)</f>
        <v>0</v>
      </c>
      <c r="H41" s="231"/>
      <c r="I41" s="230">
        <f>ROUND(E41*H41,2)</f>
        <v>0</v>
      </c>
      <c r="J41" s="231"/>
      <c r="K41" s="230">
        <f>ROUND(E41*J41,2)</f>
        <v>0</v>
      </c>
      <c r="L41" s="230">
        <v>21</v>
      </c>
      <c r="M41" s="230">
        <f>G41*(1+L41/100)</f>
        <v>0</v>
      </c>
      <c r="N41" s="229">
        <v>0</v>
      </c>
      <c r="O41" s="229">
        <f>ROUND(E41*N41,2)</f>
        <v>0</v>
      </c>
      <c r="P41" s="229">
        <v>2.0500000000000002E-3</v>
      </c>
      <c r="Q41" s="229">
        <f>ROUND(E41*P41,2)</f>
        <v>0.01</v>
      </c>
      <c r="R41" s="230"/>
      <c r="S41" s="230" t="s">
        <v>113</v>
      </c>
      <c r="T41" s="230" t="s">
        <v>113</v>
      </c>
      <c r="U41" s="230">
        <v>5.2900000000000003E-2</v>
      </c>
      <c r="V41" s="230">
        <f>ROUND(E41*U41,2)</f>
        <v>0.32</v>
      </c>
      <c r="W41" s="230"/>
      <c r="X41" s="230" t="s">
        <v>114</v>
      </c>
      <c r="Y41" s="230" t="s">
        <v>115</v>
      </c>
      <c r="Z41" s="210"/>
      <c r="AA41" s="210"/>
      <c r="AB41" s="210"/>
      <c r="AC41" s="210"/>
      <c r="AD41" s="210"/>
      <c r="AE41" s="210"/>
      <c r="AF41" s="210"/>
      <c r="AG41" s="210" t="s">
        <v>116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49">
        <v>19</v>
      </c>
      <c r="B42" s="250" t="s">
        <v>169</v>
      </c>
      <c r="C42" s="258" t="s">
        <v>170</v>
      </c>
      <c r="D42" s="251" t="s">
        <v>171</v>
      </c>
      <c r="E42" s="252">
        <v>5</v>
      </c>
      <c r="F42" s="253"/>
      <c r="G42" s="254">
        <f>ROUND(E42*F42,2)</f>
        <v>0</v>
      </c>
      <c r="H42" s="231"/>
      <c r="I42" s="230">
        <f>ROUND(E42*H42,2)</f>
        <v>0</v>
      </c>
      <c r="J42" s="231"/>
      <c r="K42" s="230">
        <f>ROUND(E42*J42,2)</f>
        <v>0</v>
      </c>
      <c r="L42" s="230">
        <v>21</v>
      </c>
      <c r="M42" s="230">
        <f>G42*(1+L42/100)</f>
        <v>0</v>
      </c>
      <c r="N42" s="229">
        <v>0</v>
      </c>
      <c r="O42" s="229">
        <f>ROUND(E42*N42,2)</f>
        <v>0</v>
      </c>
      <c r="P42" s="229">
        <v>3.0300000000000001E-3</v>
      </c>
      <c r="Q42" s="229">
        <f>ROUND(E42*P42,2)</f>
        <v>0.02</v>
      </c>
      <c r="R42" s="230"/>
      <c r="S42" s="230" t="s">
        <v>113</v>
      </c>
      <c r="T42" s="230" t="s">
        <v>113</v>
      </c>
      <c r="U42" s="230">
        <v>9.3149999999999997E-2</v>
      </c>
      <c r="V42" s="230">
        <f>ROUND(E42*U42,2)</f>
        <v>0.47</v>
      </c>
      <c r="W42" s="230"/>
      <c r="X42" s="230" t="s">
        <v>114</v>
      </c>
      <c r="Y42" s="230" t="s">
        <v>115</v>
      </c>
      <c r="Z42" s="210"/>
      <c r="AA42" s="210"/>
      <c r="AB42" s="210"/>
      <c r="AC42" s="210"/>
      <c r="AD42" s="210"/>
      <c r="AE42" s="210"/>
      <c r="AF42" s="210"/>
      <c r="AG42" s="210" t="s">
        <v>116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49">
        <v>20</v>
      </c>
      <c r="B43" s="250" t="s">
        <v>172</v>
      </c>
      <c r="C43" s="258" t="s">
        <v>173</v>
      </c>
      <c r="D43" s="251" t="s">
        <v>156</v>
      </c>
      <c r="E43" s="252">
        <v>96.9</v>
      </c>
      <c r="F43" s="253"/>
      <c r="G43" s="254">
        <f>ROUND(E43*F43,2)</f>
        <v>0</v>
      </c>
      <c r="H43" s="231"/>
      <c r="I43" s="230">
        <f>ROUND(E43*H43,2)</f>
        <v>0</v>
      </c>
      <c r="J43" s="231"/>
      <c r="K43" s="230">
        <f>ROUND(E43*J43,2)</f>
        <v>0</v>
      </c>
      <c r="L43" s="230">
        <v>21</v>
      </c>
      <c r="M43" s="230">
        <f>G43*(1+L43/100)</f>
        <v>0</v>
      </c>
      <c r="N43" s="229">
        <v>0</v>
      </c>
      <c r="O43" s="229">
        <f>ROUND(E43*N43,2)</f>
        <v>0</v>
      </c>
      <c r="P43" s="229">
        <v>3.3600000000000001E-3</v>
      </c>
      <c r="Q43" s="229">
        <f>ROUND(E43*P43,2)</f>
        <v>0.33</v>
      </c>
      <c r="R43" s="230"/>
      <c r="S43" s="230" t="s">
        <v>113</v>
      </c>
      <c r="T43" s="230" t="s">
        <v>113</v>
      </c>
      <c r="U43" s="230">
        <v>7.9350000000000004E-2</v>
      </c>
      <c r="V43" s="230">
        <f>ROUND(E43*U43,2)</f>
        <v>7.69</v>
      </c>
      <c r="W43" s="230"/>
      <c r="X43" s="230" t="s">
        <v>114</v>
      </c>
      <c r="Y43" s="230" t="s">
        <v>115</v>
      </c>
      <c r="Z43" s="210"/>
      <c r="AA43" s="210"/>
      <c r="AB43" s="210"/>
      <c r="AC43" s="210"/>
      <c r="AD43" s="210"/>
      <c r="AE43" s="210"/>
      <c r="AF43" s="210"/>
      <c r="AG43" s="210" t="s">
        <v>116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1" x14ac:dyDescent="0.2">
      <c r="A44" s="249">
        <v>21</v>
      </c>
      <c r="B44" s="250" t="s">
        <v>174</v>
      </c>
      <c r="C44" s="258" t="s">
        <v>175</v>
      </c>
      <c r="D44" s="251" t="s">
        <v>171</v>
      </c>
      <c r="E44" s="252">
        <v>6</v>
      </c>
      <c r="F44" s="253"/>
      <c r="G44" s="254">
        <f>ROUND(E44*F44,2)</f>
        <v>0</v>
      </c>
      <c r="H44" s="231"/>
      <c r="I44" s="230">
        <f>ROUND(E44*H44,2)</f>
        <v>0</v>
      </c>
      <c r="J44" s="231"/>
      <c r="K44" s="230">
        <f>ROUND(E44*J44,2)</f>
        <v>0</v>
      </c>
      <c r="L44" s="230">
        <v>21</v>
      </c>
      <c r="M44" s="230">
        <f>G44*(1+L44/100)</f>
        <v>0</v>
      </c>
      <c r="N44" s="229">
        <v>0</v>
      </c>
      <c r="O44" s="229">
        <f>ROUND(E44*N44,2)</f>
        <v>0</v>
      </c>
      <c r="P44" s="229">
        <v>1.15E-3</v>
      </c>
      <c r="Q44" s="229">
        <f>ROUND(E44*P44,2)</f>
        <v>0.01</v>
      </c>
      <c r="R44" s="230"/>
      <c r="S44" s="230" t="s">
        <v>113</v>
      </c>
      <c r="T44" s="230" t="s">
        <v>113</v>
      </c>
      <c r="U44" s="230">
        <v>0.10580000000000001</v>
      </c>
      <c r="V44" s="230">
        <f>ROUND(E44*U44,2)</f>
        <v>0.63</v>
      </c>
      <c r="W44" s="230"/>
      <c r="X44" s="230" t="s">
        <v>114</v>
      </c>
      <c r="Y44" s="230" t="s">
        <v>115</v>
      </c>
      <c r="Z44" s="210"/>
      <c r="AA44" s="210"/>
      <c r="AB44" s="210"/>
      <c r="AC44" s="210"/>
      <c r="AD44" s="210"/>
      <c r="AE44" s="210"/>
      <c r="AF44" s="210"/>
      <c r="AG44" s="210" t="s">
        <v>116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49">
        <v>22</v>
      </c>
      <c r="B45" s="250" t="s">
        <v>176</v>
      </c>
      <c r="C45" s="258" t="s">
        <v>177</v>
      </c>
      <c r="D45" s="251" t="s">
        <v>156</v>
      </c>
      <c r="E45" s="252">
        <v>10</v>
      </c>
      <c r="F45" s="253"/>
      <c r="G45" s="254">
        <f>ROUND(E45*F45,2)</f>
        <v>0</v>
      </c>
      <c r="H45" s="231"/>
      <c r="I45" s="230">
        <f>ROUND(E45*H45,2)</f>
        <v>0</v>
      </c>
      <c r="J45" s="231"/>
      <c r="K45" s="230">
        <f>ROUND(E45*J45,2)</f>
        <v>0</v>
      </c>
      <c r="L45" s="230">
        <v>21</v>
      </c>
      <c r="M45" s="230">
        <f>G45*(1+L45/100)</f>
        <v>0</v>
      </c>
      <c r="N45" s="229">
        <v>0</v>
      </c>
      <c r="O45" s="229">
        <f>ROUND(E45*N45,2)</f>
        <v>0</v>
      </c>
      <c r="P45" s="229">
        <v>3.0699999999999998E-3</v>
      </c>
      <c r="Q45" s="229">
        <f>ROUND(E45*P45,2)</f>
        <v>0.03</v>
      </c>
      <c r="R45" s="230"/>
      <c r="S45" s="230" t="s">
        <v>113</v>
      </c>
      <c r="T45" s="230" t="s">
        <v>113</v>
      </c>
      <c r="U45" s="230">
        <v>5.2900000000000003E-2</v>
      </c>
      <c r="V45" s="230">
        <f>ROUND(E45*U45,2)</f>
        <v>0.53</v>
      </c>
      <c r="W45" s="230"/>
      <c r="X45" s="230" t="s">
        <v>114</v>
      </c>
      <c r="Y45" s="230" t="s">
        <v>115</v>
      </c>
      <c r="Z45" s="210"/>
      <c r="AA45" s="210"/>
      <c r="AB45" s="210"/>
      <c r="AC45" s="210"/>
      <c r="AD45" s="210"/>
      <c r="AE45" s="210"/>
      <c r="AF45" s="210"/>
      <c r="AG45" s="210" t="s">
        <v>116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1" x14ac:dyDescent="0.2">
      <c r="A46" s="243">
        <v>23</v>
      </c>
      <c r="B46" s="244" t="s">
        <v>178</v>
      </c>
      <c r="C46" s="256" t="s">
        <v>179</v>
      </c>
      <c r="D46" s="245" t="s">
        <v>156</v>
      </c>
      <c r="E46" s="246">
        <v>48</v>
      </c>
      <c r="F46" s="247"/>
      <c r="G46" s="248">
        <f>ROUND(E46*F46,2)</f>
        <v>0</v>
      </c>
      <c r="H46" s="231"/>
      <c r="I46" s="230">
        <f>ROUND(E46*H46,2)</f>
        <v>0</v>
      </c>
      <c r="J46" s="231"/>
      <c r="K46" s="230">
        <f>ROUND(E46*J46,2)</f>
        <v>0</v>
      </c>
      <c r="L46" s="230">
        <v>21</v>
      </c>
      <c r="M46" s="230">
        <f>G46*(1+L46/100)</f>
        <v>0</v>
      </c>
      <c r="N46" s="229">
        <v>0</v>
      </c>
      <c r="O46" s="229">
        <f>ROUND(E46*N46,2)</f>
        <v>0</v>
      </c>
      <c r="P46" s="229">
        <v>2.8500000000000001E-3</v>
      </c>
      <c r="Q46" s="229">
        <f>ROUND(E46*P46,2)</f>
        <v>0.14000000000000001</v>
      </c>
      <c r="R46" s="230"/>
      <c r="S46" s="230" t="s">
        <v>113</v>
      </c>
      <c r="T46" s="230" t="s">
        <v>113</v>
      </c>
      <c r="U46" s="230">
        <v>6.9000000000000006E-2</v>
      </c>
      <c r="V46" s="230">
        <f>ROUND(E46*U46,2)</f>
        <v>3.31</v>
      </c>
      <c r="W46" s="230"/>
      <c r="X46" s="230" t="s">
        <v>114</v>
      </c>
      <c r="Y46" s="230" t="s">
        <v>115</v>
      </c>
      <c r="Z46" s="210"/>
      <c r="AA46" s="210"/>
      <c r="AB46" s="210"/>
      <c r="AC46" s="210"/>
      <c r="AD46" s="210"/>
      <c r="AE46" s="210"/>
      <c r="AF46" s="210"/>
      <c r="AG46" s="210" t="s">
        <v>116</v>
      </c>
      <c r="AH46" s="210"/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outlineLevel="2" x14ac:dyDescent="0.2">
      <c r="A47" s="227"/>
      <c r="B47" s="228"/>
      <c r="C47" s="257" t="s">
        <v>180</v>
      </c>
      <c r="D47" s="232"/>
      <c r="E47" s="233">
        <v>48</v>
      </c>
      <c r="F47" s="230"/>
      <c r="G47" s="230"/>
      <c r="H47" s="230"/>
      <c r="I47" s="230"/>
      <c r="J47" s="230"/>
      <c r="K47" s="230"/>
      <c r="L47" s="230"/>
      <c r="M47" s="230"/>
      <c r="N47" s="229"/>
      <c r="O47" s="229"/>
      <c r="P47" s="229"/>
      <c r="Q47" s="229"/>
      <c r="R47" s="230"/>
      <c r="S47" s="230"/>
      <c r="T47" s="230"/>
      <c r="U47" s="230"/>
      <c r="V47" s="230"/>
      <c r="W47" s="230"/>
      <c r="X47" s="230"/>
      <c r="Y47" s="230"/>
      <c r="Z47" s="210"/>
      <c r="AA47" s="210"/>
      <c r="AB47" s="210"/>
      <c r="AC47" s="210"/>
      <c r="AD47" s="210"/>
      <c r="AE47" s="210"/>
      <c r="AF47" s="210"/>
      <c r="AG47" s="210" t="s">
        <v>118</v>
      </c>
      <c r="AH47" s="210">
        <v>0</v>
      </c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1" x14ac:dyDescent="0.2">
      <c r="A48" s="249">
        <v>24</v>
      </c>
      <c r="B48" s="250" t="s">
        <v>181</v>
      </c>
      <c r="C48" s="258" t="s">
        <v>182</v>
      </c>
      <c r="D48" s="251" t="s">
        <v>156</v>
      </c>
      <c r="E48" s="252">
        <v>96.9</v>
      </c>
      <c r="F48" s="253"/>
      <c r="G48" s="254">
        <f>ROUND(E48*F48,2)</f>
        <v>0</v>
      </c>
      <c r="H48" s="231"/>
      <c r="I48" s="230">
        <f>ROUND(E48*H48,2)</f>
        <v>0</v>
      </c>
      <c r="J48" s="231"/>
      <c r="K48" s="230">
        <f>ROUND(E48*J48,2)</f>
        <v>0</v>
      </c>
      <c r="L48" s="230">
        <v>21</v>
      </c>
      <c r="M48" s="230">
        <f>G48*(1+L48/100)</f>
        <v>0</v>
      </c>
      <c r="N48" s="229">
        <v>1.1900000000000001E-3</v>
      </c>
      <c r="O48" s="229">
        <f>ROUND(E48*N48,2)</f>
        <v>0.12</v>
      </c>
      <c r="P48" s="229">
        <v>0</v>
      </c>
      <c r="Q48" s="229">
        <f>ROUND(E48*P48,2)</f>
        <v>0</v>
      </c>
      <c r="R48" s="230"/>
      <c r="S48" s="230" t="s">
        <v>113</v>
      </c>
      <c r="T48" s="230" t="s">
        <v>113</v>
      </c>
      <c r="U48" s="230">
        <v>0.28000000000000003</v>
      </c>
      <c r="V48" s="230">
        <f>ROUND(E48*U48,2)</f>
        <v>27.13</v>
      </c>
      <c r="W48" s="230"/>
      <c r="X48" s="230" t="s">
        <v>114</v>
      </c>
      <c r="Y48" s="230" t="s">
        <v>115</v>
      </c>
      <c r="Z48" s="210"/>
      <c r="AA48" s="210"/>
      <c r="AB48" s="210"/>
      <c r="AC48" s="210"/>
      <c r="AD48" s="210"/>
      <c r="AE48" s="210"/>
      <c r="AF48" s="210"/>
      <c r="AG48" s="210" t="s">
        <v>116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1" x14ac:dyDescent="0.2">
      <c r="A49" s="249">
        <v>25</v>
      </c>
      <c r="B49" s="250" t="s">
        <v>183</v>
      </c>
      <c r="C49" s="258" t="s">
        <v>184</v>
      </c>
      <c r="D49" s="251" t="s">
        <v>156</v>
      </c>
      <c r="E49" s="252">
        <v>6</v>
      </c>
      <c r="F49" s="253"/>
      <c r="G49" s="254">
        <f>ROUND(E49*F49,2)</f>
        <v>0</v>
      </c>
      <c r="H49" s="231"/>
      <c r="I49" s="230">
        <f>ROUND(E49*H49,2)</f>
        <v>0</v>
      </c>
      <c r="J49" s="231"/>
      <c r="K49" s="230">
        <f>ROUND(E49*J49,2)</f>
        <v>0</v>
      </c>
      <c r="L49" s="230">
        <v>21</v>
      </c>
      <c r="M49" s="230">
        <f>G49*(1+L49/100)</f>
        <v>0</v>
      </c>
      <c r="N49" s="229">
        <v>1.8799999999999999E-3</v>
      </c>
      <c r="O49" s="229">
        <f>ROUND(E49*N49,2)</f>
        <v>0.01</v>
      </c>
      <c r="P49" s="229">
        <v>0</v>
      </c>
      <c r="Q49" s="229">
        <f>ROUND(E49*P49,2)</f>
        <v>0</v>
      </c>
      <c r="R49" s="230"/>
      <c r="S49" s="230" t="s">
        <v>113</v>
      </c>
      <c r="T49" s="230" t="s">
        <v>113</v>
      </c>
      <c r="U49" s="230">
        <v>0.25</v>
      </c>
      <c r="V49" s="230">
        <f>ROUND(E49*U49,2)</f>
        <v>1.5</v>
      </c>
      <c r="W49" s="230"/>
      <c r="X49" s="230" t="s">
        <v>114</v>
      </c>
      <c r="Y49" s="230" t="s">
        <v>115</v>
      </c>
      <c r="Z49" s="210"/>
      <c r="AA49" s="210"/>
      <c r="AB49" s="210"/>
      <c r="AC49" s="210"/>
      <c r="AD49" s="210"/>
      <c r="AE49" s="210"/>
      <c r="AF49" s="210"/>
      <c r="AG49" s="210" t="s">
        <v>116</v>
      </c>
      <c r="AH49" s="210"/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49">
        <v>26</v>
      </c>
      <c r="B50" s="250" t="s">
        <v>185</v>
      </c>
      <c r="C50" s="258" t="s">
        <v>186</v>
      </c>
      <c r="D50" s="251" t="s">
        <v>156</v>
      </c>
      <c r="E50" s="252">
        <v>96.9</v>
      </c>
      <c r="F50" s="253"/>
      <c r="G50" s="254">
        <f>ROUND(E50*F50,2)</f>
        <v>0</v>
      </c>
      <c r="H50" s="231"/>
      <c r="I50" s="230">
        <f>ROUND(E50*H50,2)</f>
        <v>0</v>
      </c>
      <c r="J50" s="231"/>
      <c r="K50" s="230">
        <f>ROUND(E50*J50,2)</f>
        <v>0</v>
      </c>
      <c r="L50" s="230">
        <v>21</v>
      </c>
      <c r="M50" s="230">
        <f>G50*(1+L50/100)</f>
        <v>0</v>
      </c>
      <c r="N50" s="229">
        <v>2.3999999999999998E-3</v>
      </c>
      <c r="O50" s="229">
        <f>ROUND(E50*N50,2)</f>
        <v>0.23</v>
      </c>
      <c r="P50" s="229">
        <v>0</v>
      </c>
      <c r="Q50" s="229">
        <f>ROUND(E50*P50,2)</f>
        <v>0</v>
      </c>
      <c r="R50" s="230"/>
      <c r="S50" s="230" t="s">
        <v>113</v>
      </c>
      <c r="T50" s="230" t="s">
        <v>113</v>
      </c>
      <c r="U50" s="230">
        <v>0.26</v>
      </c>
      <c r="V50" s="230">
        <f>ROUND(E50*U50,2)</f>
        <v>25.19</v>
      </c>
      <c r="W50" s="230"/>
      <c r="X50" s="230" t="s">
        <v>114</v>
      </c>
      <c r="Y50" s="230" t="s">
        <v>115</v>
      </c>
      <c r="Z50" s="210"/>
      <c r="AA50" s="210"/>
      <c r="AB50" s="210"/>
      <c r="AC50" s="210"/>
      <c r="AD50" s="210"/>
      <c r="AE50" s="210"/>
      <c r="AF50" s="210"/>
      <c r="AG50" s="210" t="s">
        <v>116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1" x14ac:dyDescent="0.2">
      <c r="A51" s="249">
        <v>27</v>
      </c>
      <c r="B51" s="250" t="s">
        <v>187</v>
      </c>
      <c r="C51" s="258" t="s">
        <v>188</v>
      </c>
      <c r="D51" s="251" t="s">
        <v>171</v>
      </c>
      <c r="E51" s="252">
        <v>6</v>
      </c>
      <c r="F51" s="253"/>
      <c r="G51" s="254">
        <f>ROUND(E51*F51,2)</f>
        <v>0</v>
      </c>
      <c r="H51" s="231"/>
      <c r="I51" s="230">
        <f>ROUND(E51*H51,2)</f>
        <v>0</v>
      </c>
      <c r="J51" s="231"/>
      <c r="K51" s="230">
        <f>ROUND(E51*J51,2)</f>
        <v>0</v>
      </c>
      <c r="L51" s="230">
        <v>21</v>
      </c>
      <c r="M51" s="230">
        <f>G51*(1+L51/100)</f>
        <v>0</v>
      </c>
      <c r="N51" s="229">
        <v>5.0000000000000001E-4</v>
      </c>
      <c r="O51" s="229">
        <f>ROUND(E51*N51,2)</f>
        <v>0</v>
      </c>
      <c r="P51" s="229">
        <v>0</v>
      </c>
      <c r="Q51" s="229">
        <f>ROUND(E51*P51,2)</f>
        <v>0</v>
      </c>
      <c r="R51" s="230"/>
      <c r="S51" s="230" t="s">
        <v>113</v>
      </c>
      <c r="T51" s="230" t="s">
        <v>113</v>
      </c>
      <c r="U51" s="230">
        <v>0.41</v>
      </c>
      <c r="V51" s="230">
        <f>ROUND(E51*U51,2)</f>
        <v>2.46</v>
      </c>
      <c r="W51" s="230"/>
      <c r="X51" s="230" t="s">
        <v>114</v>
      </c>
      <c r="Y51" s="230" t="s">
        <v>115</v>
      </c>
      <c r="Z51" s="210"/>
      <c r="AA51" s="210"/>
      <c r="AB51" s="210"/>
      <c r="AC51" s="210"/>
      <c r="AD51" s="210"/>
      <c r="AE51" s="210"/>
      <c r="AF51" s="210"/>
      <c r="AG51" s="210" t="s">
        <v>116</v>
      </c>
      <c r="AH51" s="210"/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49">
        <v>28</v>
      </c>
      <c r="B52" s="250" t="s">
        <v>189</v>
      </c>
      <c r="C52" s="258" t="s">
        <v>190</v>
      </c>
      <c r="D52" s="251" t="s">
        <v>156</v>
      </c>
      <c r="E52" s="252">
        <v>10</v>
      </c>
      <c r="F52" s="253"/>
      <c r="G52" s="254">
        <f>ROUND(E52*F52,2)</f>
        <v>0</v>
      </c>
      <c r="H52" s="231"/>
      <c r="I52" s="230">
        <f>ROUND(E52*H52,2)</f>
        <v>0</v>
      </c>
      <c r="J52" s="231"/>
      <c r="K52" s="230">
        <f>ROUND(E52*J52,2)</f>
        <v>0</v>
      </c>
      <c r="L52" s="230">
        <v>21</v>
      </c>
      <c r="M52" s="230">
        <f>G52*(1+L52/100)</f>
        <v>0</v>
      </c>
      <c r="N52" s="229">
        <v>2.1900000000000001E-3</v>
      </c>
      <c r="O52" s="229">
        <f>ROUND(E52*N52,2)</f>
        <v>0.02</v>
      </c>
      <c r="P52" s="229">
        <v>0</v>
      </c>
      <c r="Q52" s="229">
        <f>ROUND(E52*P52,2)</f>
        <v>0</v>
      </c>
      <c r="R52" s="230"/>
      <c r="S52" s="230" t="s">
        <v>113</v>
      </c>
      <c r="T52" s="230" t="s">
        <v>113</v>
      </c>
      <c r="U52" s="230">
        <v>0.33</v>
      </c>
      <c r="V52" s="230">
        <f>ROUND(E52*U52,2)</f>
        <v>3.3</v>
      </c>
      <c r="W52" s="230"/>
      <c r="X52" s="230" t="s">
        <v>114</v>
      </c>
      <c r="Y52" s="230" t="s">
        <v>115</v>
      </c>
      <c r="Z52" s="210"/>
      <c r="AA52" s="210"/>
      <c r="AB52" s="210"/>
      <c r="AC52" s="210"/>
      <c r="AD52" s="210"/>
      <c r="AE52" s="210"/>
      <c r="AF52" s="210"/>
      <c r="AG52" s="210" t="s">
        <v>116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1" x14ac:dyDescent="0.2">
      <c r="A53" s="249">
        <v>29</v>
      </c>
      <c r="B53" s="250" t="s">
        <v>191</v>
      </c>
      <c r="C53" s="258" t="s">
        <v>192</v>
      </c>
      <c r="D53" s="251" t="s">
        <v>156</v>
      </c>
      <c r="E53" s="252">
        <v>48</v>
      </c>
      <c r="F53" s="253"/>
      <c r="G53" s="254">
        <f>ROUND(E53*F53,2)</f>
        <v>0</v>
      </c>
      <c r="H53" s="231"/>
      <c r="I53" s="230">
        <f>ROUND(E53*H53,2)</f>
        <v>0</v>
      </c>
      <c r="J53" s="231"/>
      <c r="K53" s="230">
        <f>ROUND(E53*J53,2)</f>
        <v>0</v>
      </c>
      <c r="L53" s="230">
        <v>21</v>
      </c>
      <c r="M53" s="230">
        <f>G53*(1+L53/100)</f>
        <v>0</v>
      </c>
      <c r="N53" s="229">
        <v>3.5400000000000002E-3</v>
      </c>
      <c r="O53" s="229">
        <f>ROUND(E53*N53,2)</f>
        <v>0.17</v>
      </c>
      <c r="P53" s="229">
        <v>0</v>
      </c>
      <c r="Q53" s="229">
        <f>ROUND(E53*P53,2)</f>
        <v>0</v>
      </c>
      <c r="R53" s="230"/>
      <c r="S53" s="230" t="s">
        <v>113</v>
      </c>
      <c r="T53" s="230" t="s">
        <v>113</v>
      </c>
      <c r="U53" s="230">
        <v>0.219</v>
      </c>
      <c r="V53" s="230">
        <f>ROUND(E53*U53,2)</f>
        <v>10.51</v>
      </c>
      <c r="W53" s="230"/>
      <c r="X53" s="230" t="s">
        <v>114</v>
      </c>
      <c r="Y53" s="230" t="s">
        <v>115</v>
      </c>
      <c r="Z53" s="210"/>
      <c r="AA53" s="210"/>
      <c r="AB53" s="210"/>
      <c r="AC53" s="210"/>
      <c r="AD53" s="210"/>
      <c r="AE53" s="210"/>
      <c r="AF53" s="210"/>
      <c r="AG53" s="210" t="s">
        <v>116</v>
      </c>
      <c r="AH53" s="210"/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43">
        <v>30</v>
      </c>
      <c r="B54" s="244" t="s">
        <v>193</v>
      </c>
      <c r="C54" s="256" t="s">
        <v>194</v>
      </c>
      <c r="D54" s="245" t="s">
        <v>112</v>
      </c>
      <c r="E54" s="246">
        <v>4</v>
      </c>
      <c r="F54" s="247"/>
      <c r="G54" s="248">
        <f>ROUND(E54*F54,2)</f>
        <v>0</v>
      </c>
      <c r="H54" s="231"/>
      <c r="I54" s="230">
        <f>ROUND(E54*H54,2)</f>
        <v>0</v>
      </c>
      <c r="J54" s="231"/>
      <c r="K54" s="230">
        <f>ROUND(E54*J54,2)</f>
        <v>0</v>
      </c>
      <c r="L54" s="230">
        <v>21</v>
      </c>
      <c r="M54" s="230">
        <f>G54*(1+L54/100)</f>
        <v>0</v>
      </c>
      <c r="N54" s="229">
        <v>6.2199999999999998E-3</v>
      </c>
      <c r="O54" s="229">
        <f>ROUND(E54*N54,2)</f>
        <v>0.02</v>
      </c>
      <c r="P54" s="229">
        <v>0</v>
      </c>
      <c r="Q54" s="229">
        <f>ROUND(E54*P54,2)</f>
        <v>0</v>
      </c>
      <c r="R54" s="230"/>
      <c r="S54" s="230" t="s">
        <v>113</v>
      </c>
      <c r="T54" s="230" t="s">
        <v>113</v>
      </c>
      <c r="U54" s="230">
        <v>2.6507000000000001</v>
      </c>
      <c r="V54" s="230">
        <f>ROUND(E54*U54,2)</f>
        <v>10.6</v>
      </c>
      <c r="W54" s="230"/>
      <c r="X54" s="230" t="s">
        <v>114</v>
      </c>
      <c r="Y54" s="230" t="s">
        <v>115</v>
      </c>
      <c r="Z54" s="210"/>
      <c r="AA54" s="210"/>
      <c r="AB54" s="210"/>
      <c r="AC54" s="210"/>
      <c r="AD54" s="210"/>
      <c r="AE54" s="210"/>
      <c r="AF54" s="210"/>
      <c r="AG54" s="210" t="s">
        <v>116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57" t="s">
        <v>195</v>
      </c>
      <c r="D55" s="232"/>
      <c r="E55" s="233">
        <v>4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118</v>
      </c>
      <c r="AH55" s="210">
        <v>0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49">
        <v>31</v>
      </c>
      <c r="B56" s="250" t="s">
        <v>196</v>
      </c>
      <c r="C56" s="258" t="s">
        <v>197</v>
      </c>
      <c r="D56" s="251" t="s">
        <v>129</v>
      </c>
      <c r="E56" s="252">
        <v>0.57884999999999998</v>
      </c>
      <c r="F56" s="253"/>
      <c r="G56" s="254">
        <f>ROUND(E56*F56,2)</f>
        <v>0</v>
      </c>
      <c r="H56" s="231"/>
      <c r="I56" s="230">
        <f>ROUND(E56*H56,2)</f>
        <v>0</v>
      </c>
      <c r="J56" s="231"/>
      <c r="K56" s="230">
        <f>ROUND(E56*J56,2)</f>
        <v>0</v>
      </c>
      <c r="L56" s="230">
        <v>21</v>
      </c>
      <c r="M56" s="230">
        <f>G56*(1+L56/100)</f>
        <v>0</v>
      </c>
      <c r="N56" s="229">
        <v>0</v>
      </c>
      <c r="O56" s="229">
        <f>ROUND(E56*N56,2)</f>
        <v>0</v>
      </c>
      <c r="P56" s="229">
        <v>0</v>
      </c>
      <c r="Q56" s="229">
        <f>ROUND(E56*P56,2)</f>
        <v>0</v>
      </c>
      <c r="R56" s="230"/>
      <c r="S56" s="230" t="s">
        <v>113</v>
      </c>
      <c r="T56" s="230" t="s">
        <v>113</v>
      </c>
      <c r="U56" s="230">
        <v>4.9470000000000001</v>
      </c>
      <c r="V56" s="230">
        <f>ROUND(E56*U56,2)</f>
        <v>2.86</v>
      </c>
      <c r="W56" s="230"/>
      <c r="X56" s="230" t="s">
        <v>130</v>
      </c>
      <c r="Y56" s="230" t="s">
        <v>115</v>
      </c>
      <c r="Z56" s="210"/>
      <c r="AA56" s="210"/>
      <c r="AB56" s="210"/>
      <c r="AC56" s="210"/>
      <c r="AD56" s="210"/>
      <c r="AE56" s="210"/>
      <c r="AF56" s="210"/>
      <c r="AG56" s="210" t="s">
        <v>131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x14ac:dyDescent="0.2">
      <c r="A57" s="236" t="s">
        <v>108</v>
      </c>
      <c r="B57" s="237" t="s">
        <v>73</v>
      </c>
      <c r="C57" s="255" t="s">
        <v>74</v>
      </c>
      <c r="D57" s="238"/>
      <c r="E57" s="239"/>
      <c r="F57" s="240"/>
      <c r="G57" s="241">
        <f>SUMIF(AG58:AG66,"&lt;&gt;NOR",G58:G66)</f>
        <v>0</v>
      </c>
      <c r="H57" s="235"/>
      <c r="I57" s="235">
        <f>SUM(I58:I66)</f>
        <v>0</v>
      </c>
      <c r="J57" s="235"/>
      <c r="K57" s="235">
        <f>SUM(K58:K66)</f>
        <v>0</v>
      </c>
      <c r="L57" s="235"/>
      <c r="M57" s="235">
        <f>SUM(M58:M66)</f>
        <v>0</v>
      </c>
      <c r="N57" s="234"/>
      <c r="O57" s="234">
        <f>SUM(O58:O66)</f>
        <v>26.07</v>
      </c>
      <c r="P57" s="234"/>
      <c r="Q57" s="234">
        <f>SUM(Q58:Q66)</f>
        <v>25.35</v>
      </c>
      <c r="R57" s="235"/>
      <c r="S57" s="235"/>
      <c r="T57" s="235"/>
      <c r="U57" s="235"/>
      <c r="V57" s="235">
        <f>SUM(V58:V66)</f>
        <v>162.29</v>
      </c>
      <c r="W57" s="235"/>
      <c r="X57" s="235"/>
      <c r="Y57" s="235"/>
      <c r="AG57" t="s">
        <v>109</v>
      </c>
    </row>
    <row r="58" spans="1:60" outlineLevel="1" x14ac:dyDescent="0.2">
      <c r="A58" s="243">
        <v>32</v>
      </c>
      <c r="B58" s="244" t="s">
        <v>198</v>
      </c>
      <c r="C58" s="256" t="s">
        <v>199</v>
      </c>
      <c r="D58" s="245" t="s">
        <v>112</v>
      </c>
      <c r="E58" s="246">
        <v>536.79600000000005</v>
      </c>
      <c r="F58" s="247"/>
      <c r="G58" s="248">
        <f>ROUND(E58*F58,2)</f>
        <v>0</v>
      </c>
      <c r="H58" s="231"/>
      <c r="I58" s="230">
        <f>ROUND(E58*H58,2)</f>
        <v>0</v>
      </c>
      <c r="J58" s="231"/>
      <c r="K58" s="230">
        <f>ROUND(E58*J58,2)</f>
        <v>0</v>
      </c>
      <c r="L58" s="230">
        <v>21</v>
      </c>
      <c r="M58" s="230">
        <f>G58*(1+L58/100)</f>
        <v>0</v>
      </c>
      <c r="N58" s="229">
        <v>0</v>
      </c>
      <c r="O58" s="229">
        <f>ROUND(E58*N58,2)</f>
        <v>0</v>
      </c>
      <c r="P58" s="229">
        <v>4.2000000000000003E-2</v>
      </c>
      <c r="Q58" s="229">
        <f>ROUND(E58*P58,2)</f>
        <v>22.55</v>
      </c>
      <c r="R58" s="230"/>
      <c r="S58" s="230" t="s">
        <v>113</v>
      </c>
      <c r="T58" s="230" t="s">
        <v>113</v>
      </c>
      <c r="U58" s="230">
        <v>0.14199999999999999</v>
      </c>
      <c r="V58" s="230">
        <f>ROUND(E58*U58,2)</f>
        <v>76.23</v>
      </c>
      <c r="W58" s="230"/>
      <c r="X58" s="230" t="s">
        <v>114</v>
      </c>
      <c r="Y58" s="230" t="s">
        <v>115</v>
      </c>
      <c r="Z58" s="210"/>
      <c r="AA58" s="210"/>
      <c r="AB58" s="210"/>
      <c r="AC58" s="210"/>
      <c r="AD58" s="210"/>
      <c r="AE58" s="210"/>
      <c r="AF58" s="210"/>
      <c r="AG58" s="210" t="s">
        <v>116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57" t="s">
        <v>134</v>
      </c>
      <c r="D59" s="232"/>
      <c r="E59" s="233">
        <v>536.79600000000005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118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1" x14ac:dyDescent="0.2">
      <c r="A60" s="249">
        <v>33</v>
      </c>
      <c r="B60" s="250" t="s">
        <v>200</v>
      </c>
      <c r="C60" s="258" t="s">
        <v>201</v>
      </c>
      <c r="D60" s="251" t="s">
        <v>156</v>
      </c>
      <c r="E60" s="252">
        <v>70</v>
      </c>
      <c r="F60" s="253"/>
      <c r="G60" s="254">
        <f>ROUND(E60*F60,2)</f>
        <v>0</v>
      </c>
      <c r="H60" s="231"/>
      <c r="I60" s="230">
        <f>ROUND(E60*H60,2)</f>
        <v>0</v>
      </c>
      <c r="J60" s="231"/>
      <c r="K60" s="230">
        <f>ROUND(E60*J60,2)</f>
        <v>0</v>
      </c>
      <c r="L60" s="230">
        <v>21</v>
      </c>
      <c r="M60" s="230">
        <f>G60*(1+L60/100)</f>
        <v>0</v>
      </c>
      <c r="N60" s="229">
        <v>0</v>
      </c>
      <c r="O60" s="229">
        <f>ROUND(E60*N60,2)</f>
        <v>0</v>
      </c>
      <c r="P60" s="229">
        <v>0.04</v>
      </c>
      <c r="Q60" s="229">
        <f>ROUND(E60*P60,2)</f>
        <v>2.8</v>
      </c>
      <c r="R60" s="230"/>
      <c r="S60" s="230" t="s">
        <v>113</v>
      </c>
      <c r="T60" s="230" t="s">
        <v>113</v>
      </c>
      <c r="U60" s="230">
        <v>0.126</v>
      </c>
      <c r="V60" s="230">
        <f>ROUND(E60*U60,2)</f>
        <v>8.82</v>
      </c>
      <c r="W60" s="230"/>
      <c r="X60" s="230" t="s">
        <v>114</v>
      </c>
      <c r="Y60" s="230" t="s">
        <v>115</v>
      </c>
      <c r="Z60" s="210"/>
      <c r="AA60" s="210"/>
      <c r="AB60" s="210"/>
      <c r="AC60" s="210"/>
      <c r="AD60" s="210"/>
      <c r="AE60" s="210"/>
      <c r="AF60" s="210"/>
      <c r="AG60" s="210" t="s">
        <v>116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49">
        <v>34</v>
      </c>
      <c r="B61" s="250" t="s">
        <v>202</v>
      </c>
      <c r="C61" s="258" t="s">
        <v>203</v>
      </c>
      <c r="D61" s="251" t="s">
        <v>171</v>
      </c>
      <c r="E61" s="252">
        <v>5</v>
      </c>
      <c r="F61" s="253"/>
      <c r="G61" s="254">
        <f>ROUND(E61*F61,2)</f>
        <v>0</v>
      </c>
      <c r="H61" s="231"/>
      <c r="I61" s="230">
        <f>ROUND(E61*H61,2)</f>
        <v>0</v>
      </c>
      <c r="J61" s="231"/>
      <c r="K61" s="230">
        <f>ROUND(E61*J61,2)</f>
        <v>0</v>
      </c>
      <c r="L61" s="230">
        <v>21</v>
      </c>
      <c r="M61" s="230">
        <f>G61*(1+L61/100)</f>
        <v>0</v>
      </c>
      <c r="N61" s="229">
        <v>1.634E-2</v>
      </c>
      <c r="O61" s="229">
        <f>ROUND(E61*N61,2)</f>
        <v>0.08</v>
      </c>
      <c r="P61" s="229">
        <v>0</v>
      </c>
      <c r="Q61" s="229">
        <f>ROUND(E61*P61,2)</f>
        <v>0</v>
      </c>
      <c r="R61" s="230"/>
      <c r="S61" s="230" t="s">
        <v>113</v>
      </c>
      <c r="T61" s="230" t="s">
        <v>113</v>
      </c>
      <c r="U61" s="230">
        <v>0.32200000000000001</v>
      </c>
      <c r="V61" s="230">
        <f>ROUND(E61*U61,2)</f>
        <v>1.61</v>
      </c>
      <c r="W61" s="230"/>
      <c r="X61" s="230" t="s">
        <v>114</v>
      </c>
      <c r="Y61" s="230" t="s">
        <v>115</v>
      </c>
      <c r="Z61" s="210"/>
      <c r="AA61" s="210"/>
      <c r="AB61" s="210"/>
      <c r="AC61" s="210"/>
      <c r="AD61" s="210"/>
      <c r="AE61" s="210"/>
      <c r="AF61" s="210"/>
      <c r="AG61" s="210" t="s">
        <v>116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ht="22.5" outlineLevel="1" x14ac:dyDescent="0.2">
      <c r="A62" s="243">
        <v>35</v>
      </c>
      <c r="B62" s="244" t="s">
        <v>204</v>
      </c>
      <c r="C62" s="256" t="s">
        <v>205</v>
      </c>
      <c r="D62" s="245" t="s">
        <v>112</v>
      </c>
      <c r="E62" s="246">
        <v>536.79600000000005</v>
      </c>
      <c r="F62" s="247"/>
      <c r="G62" s="248">
        <f>ROUND(E62*F62,2)</f>
        <v>0</v>
      </c>
      <c r="H62" s="231"/>
      <c r="I62" s="230">
        <f>ROUND(E62*H62,2)</f>
        <v>0</v>
      </c>
      <c r="J62" s="231"/>
      <c r="K62" s="230">
        <f>ROUND(E62*J62,2)</f>
        <v>0</v>
      </c>
      <c r="L62" s="230">
        <v>21</v>
      </c>
      <c r="M62" s="230">
        <f>G62*(1+L62/100)</f>
        <v>0</v>
      </c>
      <c r="N62" s="229">
        <v>2.0000000000000001E-4</v>
      </c>
      <c r="O62" s="229">
        <f>ROUND(E62*N62,2)</f>
        <v>0.11</v>
      </c>
      <c r="P62" s="229">
        <v>0</v>
      </c>
      <c r="Q62" s="229">
        <f>ROUND(E62*P62,2)</f>
        <v>0</v>
      </c>
      <c r="R62" s="230"/>
      <c r="S62" s="230" t="s">
        <v>113</v>
      </c>
      <c r="T62" s="230" t="s">
        <v>113</v>
      </c>
      <c r="U62" s="230">
        <v>0.14000000000000001</v>
      </c>
      <c r="V62" s="230">
        <f>ROUND(E62*U62,2)</f>
        <v>75.150000000000006</v>
      </c>
      <c r="W62" s="230"/>
      <c r="X62" s="230" t="s">
        <v>114</v>
      </c>
      <c r="Y62" s="230" t="s">
        <v>115</v>
      </c>
      <c r="Z62" s="210"/>
      <c r="AA62" s="210"/>
      <c r="AB62" s="210"/>
      <c r="AC62" s="210"/>
      <c r="AD62" s="210"/>
      <c r="AE62" s="210"/>
      <c r="AF62" s="210"/>
      <c r="AG62" s="210" t="s">
        <v>116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57" t="s">
        <v>134</v>
      </c>
      <c r="D63" s="232"/>
      <c r="E63" s="233">
        <v>536.79600000000005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118</v>
      </c>
      <c r="AH63" s="210">
        <v>0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ht="33.75" outlineLevel="1" x14ac:dyDescent="0.2">
      <c r="A64" s="243">
        <v>36</v>
      </c>
      <c r="B64" s="244" t="s">
        <v>206</v>
      </c>
      <c r="C64" s="256" t="s">
        <v>207</v>
      </c>
      <c r="D64" s="245" t="s">
        <v>112</v>
      </c>
      <c r="E64" s="246">
        <v>536.79600000000005</v>
      </c>
      <c r="F64" s="247"/>
      <c r="G64" s="248">
        <f>ROUND(E64*F64,2)</f>
        <v>0</v>
      </c>
      <c r="H64" s="231"/>
      <c r="I64" s="230">
        <f>ROUND(E64*H64,2)</f>
        <v>0</v>
      </c>
      <c r="J64" s="231"/>
      <c r="K64" s="230">
        <f>ROUND(E64*J64,2)</f>
        <v>0</v>
      </c>
      <c r="L64" s="230">
        <v>21</v>
      </c>
      <c r="M64" s="230">
        <f>G64*(1+L64/100)</f>
        <v>0</v>
      </c>
      <c r="N64" s="229">
        <v>4.8219999999999999E-2</v>
      </c>
      <c r="O64" s="229">
        <f>ROUND(E64*N64,2)</f>
        <v>25.88</v>
      </c>
      <c r="P64" s="229">
        <v>0</v>
      </c>
      <c r="Q64" s="229">
        <f>ROUND(E64*P64,2)</f>
        <v>0</v>
      </c>
      <c r="R64" s="230"/>
      <c r="S64" s="230" t="s">
        <v>113</v>
      </c>
      <c r="T64" s="230" t="s">
        <v>113</v>
      </c>
      <c r="U64" s="230">
        <v>0</v>
      </c>
      <c r="V64" s="230">
        <f>ROUND(E64*U64,2)</f>
        <v>0</v>
      </c>
      <c r="W64" s="230"/>
      <c r="X64" s="230" t="s">
        <v>137</v>
      </c>
      <c r="Y64" s="230" t="s">
        <v>115</v>
      </c>
      <c r="Z64" s="210"/>
      <c r="AA64" s="210"/>
      <c r="AB64" s="210"/>
      <c r="AC64" s="210"/>
      <c r="AD64" s="210"/>
      <c r="AE64" s="210"/>
      <c r="AF64" s="210"/>
      <c r="AG64" s="210" t="s">
        <v>138</v>
      </c>
      <c r="AH64" s="210"/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2" x14ac:dyDescent="0.2">
      <c r="A65" s="227"/>
      <c r="B65" s="228"/>
      <c r="C65" s="257" t="s">
        <v>134</v>
      </c>
      <c r="D65" s="232"/>
      <c r="E65" s="233">
        <v>536.79600000000005</v>
      </c>
      <c r="F65" s="230"/>
      <c r="G65" s="230"/>
      <c r="H65" s="230"/>
      <c r="I65" s="230"/>
      <c r="J65" s="230"/>
      <c r="K65" s="230"/>
      <c r="L65" s="230"/>
      <c r="M65" s="230"/>
      <c r="N65" s="229"/>
      <c r="O65" s="229"/>
      <c r="P65" s="229"/>
      <c r="Q65" s="229"/>
      <c r="R65" s="230"/>
      <c r="S65" s="230"/>
      <c r="T65" s="230"/>
      <c r="U65" s="230"/>
      <c r="V65" s="230"/>
      <c r="W65" s="230"/>
      <c r="X65" s="230"/>
      <c r="Y65" s="230"/>
      <c r="Z65" s="210"/>
      <c r="AA65" s="210"/>
      <c r="AB65" s="210"/>
      <c r="AC65" s="210"/>
      <c r="AD65" s="210"/>
      <c r="AE65" s="210"/>
      <c r="AF65" s="210"/>
      <c r="AG65" s="210" t="s">
        <v>118</v>
      </c>
      <c r="AH65" s="210">
        <v>0</v>
      </c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1" x14ac:dyDescent="0.2">
      <c r="A66" s="249">
        <v>37</v>
      </c>
      <c r="B66" s="250" t="s">
        <v>208</v>
      </c>
      <c r="C66" s="258" t="s">
        <v>209</v>
      </c>
      <c r="D66" s="251" t="s">
        <v>129</v>
      </c>
      <c r="E66" s="252">
        <v>0.18906000000000001</v>
      </c>
      <c r="F66" s="253"/>
      <c r="G66" s="254">
        <f>ROUND(E66*F66,2)</f>
        <v>0</v>
      </c>
      <c r="H66" s="231"/>
      <c r="I66" s="230">
        <f>ROUND(E66*H66,2)</f>
        <v>0</v>
      </c>
      <c r="J66" s="231"/>
      <c r="K66" s="230">
        <f>ROUND(E66*J66,2)</f>
        <v>0</v>
      </c>
      <c r="L66" s="230">
        <v>21</v>
      </c>
      <c r="M66" s="230">
        <f>G66*(1+L66/100)</f>
        <v>0</v>
      </c>
      <c r="N66" s="229">
        <v>0</v>
      </c>
      <c r="O66" s="229">
        <f>ROUND(E66*N66,2)</f>
        <v>0</v>
      </c>
      <c r="P66" s="229">
        <v>0</v>
      </c>
      <c r="Q66" s="229">
        <f>ROUND(E66*P66,2)</f>
        <v>0</v>
      </c>
      <c r="R66" s="230"/>
      <c r="S66" s="230" t="s">
        <v>113</v>
      </c>
      <c r="T66" s="230" t="s">
        <v>113</v>
      </c>
      <c r="U66" s="230">
        <v>2.5569999999999999</v>
      </c>
      <c r="V66" s="230">
        <f>ROUND(E66*U66,2)</f>
        <v>0.48</v>
      </c>
      <c r="W66" s="230"/>
      <c r="X66" s="230" t="s">
        <v>130</v>
      </c>
      <c r="Y66" s="230" t="s">
        <v>115</v>
      </c>
      <c r="Z66" s="210"/>
      <c r="AA66" s="210"/>
      <c r="AB66" s="210"/>
      <c r="AC66" s="210"/>
      <c r="AD66" s="210"/>
      <c r="AE66" s="210"/>
      <c r="AF66" s="210"/>
      <c r="AG66" s="210" t="s">
        <v>131</v>
      </c>
      <c r="AH66" s="210"/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x14ac:dyDescent="0.2">
      <c r="A67" s="236" t="s">
        <v>108</v>
      </c>
      <c r="B67" s="237" t="s">
        <v>75</v>
      </c>
      <c r="C67" s="255" t="s">
        <v>76</v>
      </c>
      <c r="D67" s="238"/>
      <c r="E67" s="239"/>
      <c r="F67" s="240"/>
      <c r="G67" s="241">
        <f>SUMIF(AG68:AG74,"&lt;&gt;NOR",G68:G74)</f>
        <v>0</v>
      </c>
      <c r="H67" s="235"/>
      <c r="I67" s="235">
        <f>SUM(I68:I74)</f>
        <v>0</v>
      </c>
      <c r="J67" s="235"/>
      <c r="K67" s="235">
        <f>SUM(K68:K74)</f>
        <v>0</v>
      </c>
      <c r="L67" s="235"/>
      <c r="M67" s="235">
        <f>SUM(M68:M74)</f>
        <v>0</v>
      </c>
      <c r="N67" s="234"/>
      <c r="O67" s="234">
        <f>SUM(O68:O74)</f>
        <v>7.0000000000000007E-2</v>
      </c>
      <c r="P67" s="234"/>
      <c r="Q67" s="234">
        <f>SUM(Q68:Q74)</f>
        <v>0</v>
      </c>
      <c r="R67" s="235"/>
      <c r="S67" s="235"/>
      <c r="T67" s="235"/>
      <c r="U67" s="235"/>
      <c r="V67" s="235">
        <f>SUM(V68:V74)</f>
        <v>96.179999999999993</v>
      </c>
      <c r="W67" s="235"/>
      <c r="X67" s="235"/>
      <c r="Y67" s="235"/>
      <c r="AG67" t="s">
        <v>109</v>
      </c>
    </row>
    <row r="68" spans="1:60" outlineLevel="1" x14ac:dyDescent="0.2">
      <c r="A68" s="249">
        <v>38</v>
      </c>
      <c r="B68" s="250" t="s">
        <v>210</v>
      </c>
      <c r="C68" s="258" t="s">
        <v>211</v>
      </c>
      <c r="D68" s="251" t="s">
        <v>156</v>
      </c>
      <c r="E68" s="252">
        <v>120</v>
      </c>
      <c r="F68" s="253"/>
      <c r="G68" s="254">
        <f>ROUND(E68*F68,2)</f>
        <v>0</v>
      </c>
      <c r="H68" s="231"/>
      <c r="I68" s="230">
        <f>ROUND(E68*H68,2)</f>
        <v>0</v>
      </c>
      <c r="J68" s="231"/>
      <c r="K68" s="230">
        <f>ROUND(E68*J68,2)</f>
        <v>0</v>
      </c>
      <c r="L68" s="230">
        <v>21</v>
      </c>
      <c r="M68" s="230">
        <f>G68*(1+L68/100)</f>
        <v>0</v>
      </c>
      <c r="N68" s="229">
        <v>0</v>
      </c>
      <c r="O68" s="229">
        <f>ROUND(E68*N68,2)</f>
        <v>0</v>
      </c>
      <c r="P68" s="229">
        <v>0</v>
      </c>
      <c r="Q68" s="229">
        <f>ROUND(E68*P68,2)</f>
        <v>0</v>
      </c>
      <c r="R68" s="230"/>
      <c r="S68" s="230" t="s">
        <v>113</v>
      </c>
      <c r="T68" s="230" t="s">
        <v>113</v>
      </c>
      <c r="U68" s="230">
        <v>0.248</v>
      </c>
      <c r="V68" s="230">
        <f>ROUND(E68*U68,2)</f>
        <v>29.76</v>
      </c>
      <c r="W68" s="230"/>
      <c r="X68" s="230" t="s">
        <v>212</v>
      </c>
      <c r="Y68" s="230" t="s">
        <v>115</v>
      </c>
      <c r="Z68" s="210"/>
      <c r="AA68" s="210"/>
      <c r="AB68" s="210"/>
      <c r="AC68" s="210"/>
      <c r="AD68" s="210"/>
      <c r="AE68" s="210"/>
      <c r="AF68" s="210"/>
      <c r="AG68" s="210" t="s">
        <v>213</v>
      </c>
      <c r="AH68" s="210"/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49">
        <v>39</v>
      </c>
      <c r="B69" s="250" t="s">
        <v>214</v>
      </c>
      <c r="C69" s="258" t="s">
        <v>215</v>
      </c>
      <c r="D69" s="251" t="s">
        <v>171</v>
      </c>
      <c r="E69" s="252">
        <v>4</v>
      </c>
      <c r="F69" s="253"/>
      <c r="G69" s="254">
        <f>ROUND(E69*F69,2)</f>
        <v>0</v>
      </c>
      <c r="H69" s="231"/>
      <c r="I69" s="230">
        <f>ROUND(E69*H69,2)</f>
        <v>0</v>
      </c>
      <c r="J69" s="231"/>
      <c r="K69" s="230">
        <f>ROUND(E69*J69,2)</f>
        <v>0</v>
      </c>
      <c r="L69" s="230">
        <v>21</v>
      </c>
      <c r="M69" s="230">
        <f>G69*(1+L69/100)</f>
        <v>0</v>
      </c>
      <c r="N69" s="229">
        <v>2.0000000000000001E-4</v>
      </c>
      <c r="O69" s="229">
        <f>ROUND(E69*N69,2)</f>
        <v>0</v>
      </c>
      <c r="P69" s="229">
        <v>0</v>
      </c>
      <c r="Q69" s="229">
        <f>ROUND(E69*P69,2)</f>
        <v>0</v>
      </c>
      <c r="R69" s="230"/>
      <c r="S69" s="230" t="s">
        <v>113</v>
      </c>
      <c r="T69" s="230" t="s">
        <v>113</v>
      </c>
      <c r="U69" s="230">
        <v>0.4</v>
      </c>
      <c r="V69" s="230">
        <f>ROUND(E69*U69,2)</f>
        <v>1.6</v>
      </c>
      <c r="W69" s="230"/>
      <c r="X69" s="230" t="s">
        <v>114</v>
      </c>
      <c r="Y69" s="230" t="s">
        <v>115</v>
      </c>
      <c r="Z69" s="210"/>
      <c r="AA69" s="210"/>
      <c r="AB69" s="210"/>
      <c r="AC69" s="210"/>
      <c r="AD69" s="210"/>
      <c r="AE69" s="210"/>
      <c r="AF69" s="210"/>
      <c r="AG69" s="210" t="s">
        <v>116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1" x14ac:dyDescent="0.2">
      <c r="A70" s="249">
        <v>40</v>
      </c>
      <c r="B70" s="250" t="s">
        <v>216</v>
      </c>
      <c r="C70" s="258" t="s">
        <v>217</v>
      </c>
      <c r="D70" s="251" t="s">
        <v>171</v>
      </c>
      <c r="E70" s="252">
        <v>4</v>
      </c>
      <c r="F70" s="253"/>
      <c r="G70" s="254">
        <f>ROUND(E70*F70,2)</f>
        <v>0</v>
      </c>
      <c r="H70" s="231"/>
      <c r="I70" s="230">
        <f>ROUND(E70*H70,2)</f>
        <v>0</v>
      </c>
      <c r="J70" s="231"/>
      <c r="K70" s="230">
        <f>ROUND(E70*J70,2)</f>
        <v>0</v>
      </c>
      <c r="L70" s="230">
        <v>21</v>
      </c>
      <c r="M70" s="230">
        <f>G70*(1+L70/100)</f>
        <v>0</v>
      </c>
      <c r="N70" s="229">
        <v>0</v>
      </c>
      <c r="O70" s="229">
        <f>ROUND(E70*N70,2)</f>
        <v>0</v>
      </c>
      <c r="P70" s="229">
        <v>0</v>
      </c>
      <c r="Q70" s="229">
        <f>ROUND(E70*P70,2)</f>
        <v>0</v>
      </c>
      <c r="R70" s="230"/>
      <c r="S70" s="230" t="s">
        <v>113</v>
      </c>
      <c r="T70" s="230" t="s">
        <v>113</v>
      </c>
      <c r="U70" s="230">
        <v>0.8</v>
      </c>
      <c r="V70" s="230">
        <f>ROUND(E70*U70,2)</f>
        <v>3.2</v>
      </c>
      <c r="W70" s="230"/>
      <c r="X70" s="230" t="s">
        <v>114</v>
      </c>
      <c r="Y70" s="230" t="s">
        <v>115</v>
      </c>
      <c r="Z70" s="210"/>
      <c r="AA70" s="210"/>
      <c r="AB70" s="210"/>
      <c r="AC70" s="210"/>
      <c r="AD70" s="210"/>
      <c r="AE70" s="210"/>
      <c r="AF70" s="210"/>
      <c r="AG70" s="210" t="s">
        <v>116</v>
      </c>
      <c r="AH70" s="210"/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49">
        <v>41</v>
      </c>
      <c r="B71" s="250" t="s">
        <v>218</v>
      </c>
      <c r="C71" s="258" t="s">
        <v>219</v>
      </c>
      <c r="D71" s="251" t="s">
        <v>156</v>
      </c>
      <c r="E71" s="252">
        <v>120</v>
      </c>
      <c r="F71" s="253"/>
      <c r="G71" s="254">
        <f>ROUND(E71*F71,2)</f>
        <v>0</v>
      </c>
      <c r="H71" s="231"/>
      <c r="I71" s="230">
        <f>ROUND(E71*H71,2)</f>
        <v>0</v>
      </c>
      <c r="J71" s="231"/>
      <c r="K71" s="230">
        <f>ROUND(E71*J71,2)</f>
        <v>0</v>
      </c>
      <c r="L71" s="230">
        <v>21</v>
      </c>
      <c r="M71" s="230">
        <f>G71*(1+L71/100)</f>
        <v>0</v>
      </c>
      <c r="N71" s="229">
        <v>0</v>
      </c>
      <c r="O71" s="229">
        <f>ROUND(E71*N71,2)</f>
        <v>0</v>
      </c>
      <c r="P71" s="229">
        <v>0</v>
      </c>
      <c r="Q71" s="229">
        <f>ROUND(E71*P71,2)</f>
        <v>0</v>
      </c>
      <c r="R71" s="230"/>
      <c r="S71" s="230" t="s">
        <v>113</v>
      </c>
      <c r="T71" s="230" t="s">
        <v>113</v>
      </c>
      <c r="U71" s="230">
        <v>0.49717</v>
      </c>
      <c r="V71" s="230">
        <f>ROUND(E71*U71,2)</f>
        <v>59.66</v>
      </c>
      <c r="W71" s="230"/>
      <c r="X71" s="230" t="s">
        <v>114</v>
      </c>
      <c r="Y71" s="230" t="s">
        <v>115</v>
      </c>
      <c r="Z71" s="210"/>
      <c r="AA71" s="210"/>
      <c r="AB71" s="210"/>
      <c r="AC71" s="210"/>
      <c r="AD71" s="210"/>
      <c r="AE71" s="210"/>
      <c r="AF71" s="210"/>
      <c r="AG71" s="210" t="s">
        <v>116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1" x14ac:dyDescent="0.2">
      <c r="A72" s="249">
        <v>42</v>
      </c>
      <c r="B72" s="250" t="s">
        <v>220</v>
      </c>
      <c r="C72" s="258" t="s">
        <v>221</v>
      </c>
      <c r="D72" s="251" t="s">
        <v>156</v>
      </c>
      <c r="E72" s="252">
        <v>125</v>
      </c>
      <c r="F72" s="253"/>
      <c r="G72" s="254">
        <f>ROUND(E72*F72,2)</f>
        <v>0</v>
      </c>
      <c r="H72" s="231"/>
      <c r="I72" s="230">
        <f>ROUND(E72*H72,2)</f>
        <v>0</v>
      </c>
      <c r="J72" s="231"/>
      <c r="K72" s="230">
        <f>ROUND(E72*J72,2)</f>
        <v>0</v>
      </c>
      <c r="L72" s="230">
        <v>21</v>
      </c>
      <c r="M72" s="230">
        <f>G72*(1+L72/100)</f>
        <v>0</v>
      </c>
      <c r="N72" s="229">
        <v>1.2999999999999999E-4</v>
      </c>
      <c r="O72" s="229">
        <f>ROUND(E72*N72,2)</f>
        <v>0.02</v>
      </c>
      <c r="P72" s="229">
        <v>0</v>
      </c>
      <c r="Q72" s="229">
        <f>ROUND(E72*P72,2)</f>
        <v>0</v>
      </c>
      <c r="R72" s="230" t="s">
        <v>144</v>
      </c>
      <c r="S72" s="230" t="s">
        <v>113</v>
      </c>
      <c r="T72" s="230" t="s">
        <v>113</v>
      </c>
      <c r="U72" s="230">
        <v>0</v>
      </c>
      <c r="V72" s="230">
        <f>ROUND(E72*U72,2)</f>
        <v>0</v>
      </c>
      <c r="W72" s="230"/>
      <c r="X72" s="230" t="s">
        <v>146</v>
      </c>
      <c r="Y72" s="230" t="s">
        <v>115</v>
      </c>
      <c r="Z72" s="210"/>
      <c r="AA72" s="210"/>
      <c r="AB72" s="210"/>
      <c r="AC72" s="210"/>
      <c r="AD72" s="210"/>
      <c r="AE72" s="210"/>
      <c r="AF72" s="210"/>
      <c r="AG72" s="210" t="s">
        <v>147</v>
      </c>
      <c r="AH72" s="210"/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9">
        <v>43</v>
      </c>
      <c r="B73" s="250" t="s">
        <v>222</v>
      </c>
      <c r="C73" s="258" t="s">
        <v>223</v>
      </c>
      <c r="D73" s="251" t="s">
        <v>171</v>
      </c>
      <c r="E73" s="252">
        <v>63</v>
      </c>
      <c r="F73" s="253"/>
      <c r="G73" s="254">
        <f>ROUND(E73*F73,2)</f>
        <v>0</v>
      </c>
      <c r="H73" s="231"/>
      <c r="I73" s="230">
        <f>ROUND(E73*H73,2)</f>
        <v>0</v>
      </c>
      <c r="J73" s="231"/>
      <c r="K73" s="230">
        <f>ROUND(E73*J73,2)</f>
        <v>0</v>
      </c>
      <c r="L73" s="230">
        <v>21</v>
      </c>
      <c r="M73" s="230">
        <f>G73*(1+L73/100)</f>
        <v>0</v>
      </c>
      <c r="N73" s="229">
        <v>2.4000000000000001E-4</v>
      </c>
      <c r="O73" s="229">
        <f>ROUND(E73*N73,2)</f>
        <v>0.02</v>
      </c>
      <c r="P73" s="229">
        <v>0</v>
      </c>
      <c r="Q73" s="229">
        <f>ROUND(E73*P73,2)</f>
        <v>0</v>
      </c>
      <c r="R73" s="230" t="s">
        <v>144</v>
      </c>
      <c r="S73" s="230" t="s">
        <v>113</v>
      </c>
      <c r="T73" s="230" t="s">
        <v>113</v>
      </c>
      <c r="U73" s="230">
        <v>0</v>
      </c>
      <c r="V73" s="230">
        <f>ROUND(E73*U73,2)</f>
        <v>0</v>
      </c>
      <c r="W73" s="230"/>
      <c r="X73" s="230" t="s">
        <v>146</v>
      </c>
      <c r="Y73" s="230" t="s">
        <v>115</v>
      </c>
      <c r="Z73" s="210"/>
      <c r="AA73" s="210"/>
      <c r="AB73" s="210"/>
      <c r="AC73" s="210"/>
      <c r="AD73" s="210"/>
      <c r="AE73" s="210"/>
      <c r="AF73" s="210"/>
      <c r="AG73" s="210" t="s">
        <v>147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ht="22.5" outlineLevel="1" x14ac:dyDescent="0.2">
      <c r="A74" s="249">
        <v>44</v>
      </c>
      <c r="B74" s="250" t="s">
        <v>224</v>
      </c>
      <c r="C74" s="258" t="s">
        <v>225</v>
      </c>
      <c r="D74" s="251" t="s">
        <v>171</v>
      </c>
      <c r="E74" s="252">
        <v>4</v>
      </c>
      <c r="F74" s="253"/>
      <c r="G74" s="254">
        <f>ROUND(E74*F74,2)</f>
        <v>0</v>
      </c>
      <c r="H74" s="231"/>
      <c r="I74" s="230">
        <f>ROUND(E74*H74,2)</f>
        <v>0</v>
      </c>
      <c r="J74" s="231"/>
      <c r="K74" s="230">
        <f>ROUND(E74*J74,2)</f>
        <v>0</v>
      </c>
      <c r="L74" s="230">
        <v>21</v>
      </c>
      <c r="M74" s="230">
        <f>G74*(1+L74/100)</f>
        <v>0</v>
      </c>
      <c r="N74" s="229">
        <v>6.4999999999999997E-3</v>
      </c>
      <c r="O74" s="229">
        <f>ROUND(E74*N74,2)</f>
        <v>0.03</v>
      </c>
      <c r="P74" s="229">
        <v>0</v>
      </c>
      <c r="Q74" s="229">
        <f>ROUND(E74*P74,2)</f>
        <v>0</v>
      </c>
      <c r="R74" s="230"/>
      <c r="S74" s="230" t="s">
        <v>113</v>
      </c>
      <c r="T74" s="230" t="s">
        <v>113</v>
      </c>
      <c r="U74" s="230">
        <v>0.49</v>
      </c>
      <c r="V74" s="230">
        <f>ROUND(E74*U74,2)</f>
        <v>1.96</v>
      </c>
      <c r="W74" s="230"/>
      <c r="X74" s="230" t="s">
        <v>114</v>
      </c>
      <c r="Y74" s="230" t="s">
        <v>115</v>
      </c>
      <c r="Z74" s="210"/>
      <c r="AA74" s="210"/>
      <c r="AB74" s="210"/>
      <c r="AC74" s="210"/>
      <c r="AD74" s="210"/>
      <c r="AE74" s="210"/>
      <c r="AF74" s="210"/>
      <c r="AG74" s="210" t="s">
        <v>116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x14ac:dyDescent="0.2">
      <c r="A75" s="236" t="s">
        <v>108</v>
      </c>
      <c r="B75" s="237" t="s">
        <v>77</v>
      </c>
      <c r="C75" s="255" t="s">
        <v>78</v>
      </c>
      <c r="D75" s="238"/>
      <c r="E75" s="239"/>
      <c r="F75" s="240"/>
      <c r="G75" s="241">
        <f>SUMIF(AG76:AG90,"&lt;&gt;NOR",G76:G90)</f>
        <v>0</v>
      </c>
      <c r="H75" s="235"/>
      <c r="I75" s="235">
        <f>SUM(I76:I90)</f>
        <v>0</v>
      </c>
      <c r="J75" s="235"/>
      <c r="K75" s="235">
        <f>SUM(K76:K90)</f>
        <v>0</v>
      </c>
      <c r="L75" s="235"/>
      <c r="M75" s="235">
        <f>SUM(M76:M90)</f>
        <v>0</v>
      </c>
      <c r="N75" s="234"/>
      <c r="O75" s="234">
        <f>SUM(O76:O90)</f>
        <v>0</v>
      </c>
      <c r="P75" s="234"/>
      <c r="Q75" s="234">
        <f>SUM(Q76:Q90)</f>
        <v>0</v>
      </c>
      <c r="R75" s="235"/>
      <c r="S75" s="235"/>
      <c r="T75" s="235"/>
      <c r="U75" s="235"/>
      <c r="V75" s="235">
        <f>SUM(V76:V90)</f>
        <v>75.31</v>
      </c>
      <c r="W75" s="235"/>
      <c r="X75" s="235"/>
      <c r="Y75" s="235"/>
      <c r="AG75" t="s">
        <v>109</v>
      </c>
    </row>
    <row r="76" spans="1:60" outlineLevel="1" x14ac:dyDescent="0.2">
      <c r="A76" s="249">
        <v>45</v>
      </c>
      <c r="B76" s="250" t="s">
        <v>226</v>
      </c>
      <c r="C76" s="258" t="s">
        <v>227</v>
      </c>
      <c r="D76" s="251" t="s">
        <v>228</v>
      </c>
      <c r="E76" s="252">
        <v>30</v>
      </c>
      <c r="F76" s="253"/>
      <c r="G76" s="254">
        <f>ROUND(E76*F76,2)</f>
        <v>0</v>
      </c>
      <c r="H76" s="231"/>
      <c r="I76" s="230">
        <f>ROUND(E76*H76,2)</f>
        <v>0</v>
      </c>
      <c r="J76" s="231"/>
      <c r="K76" s="230">
        <f>ROUND(E76*J76,2)</f>
        <v>0</v>
      </c>
      <c r="L76" s="230">
        <v>21</v>
      </c>
      <c r="M76" s="230">
        <f>G76*(1+L76/100)</f>
        <v>0</v>
      </c>
      <c r="N76" s="229">
        <v>0</v>
      </c>
      <c r="O76" s="229">
        <f>ROUND(E76*N76,2)</f>
        <v>0</v>
      </c>
      <c r="P76" s="229">
        <v>0</v>
      </c>
      <c r="Q76" s="229">
        <f>ROUND(E76*P76,2)</f>
        <v>0</v>
      </c>
      <c r="R76" s="230"/>
      <c r="S76" s="230" t="s">
        <v>145</v>
      </c>
      <c r="T76" s="230" t="s">
        <v>145</v>
      </c>
      <c r="U76" s="230">
        <v>0</v>
      </c>
      <c r="V76" s="230">
        <f>ROUND(E76*U76,2)</f>
        <v>0</v>
      </c>
      <c r="W76" s="230"/>
      <c r="X76" s="230" t="s">
        <v>114</v>
      </c>
      <c r="Y76" s="230" t="s">
        <v>115</v>
      </c>
      <c r="Z76" s="210"/>
      <c r="AA76" s="210"/>
      <c r="AB76" s="210"/>
      <c r="AC76" s="210"/>
      <c r="AD76" s="210"/>
      <c r="AE76" s="210"/>
      <c r="AF76" s="210"/>
      <c r="AG76" s="210" t="s">
        <v>116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49">
        <v>46</v>
      </c>
      <c r="B77" s="250" t="s">
        <v>229</v>
      </c>
      <c r="C77" s="258" t="s">
        <v>230</v>
      </c>
      <c r="D77" s="251" t="s">
        <v>171</v>
      </c>
      <c r="E77" s="252">
        <v>1</v>
      </c>
      <c r="F77" s="253"/>
      <c r="G77" s="254">
        <f>ROUND(E77*F77,2)</f>
        <v>0</v>
      </c>
      <c r="H77" s="231"/>
      <c r="I77" s="230">
        <f>ROUND(E77*H77,2)</f>
        <v>0</v>
      </c>
      <c r="J77" s="231"/>
      <c r="K77" s="230">
        <f>ROUND(E77*J77,2)</f>
        <v>0</v>
      </c>
      <c r="L77" s="230">
        <v>21</v>
      </c>
      <c r="M77" s="230">
        <f>G77*(1+L77/100)</f>
        <v>0</v>
      </c>
      <c r="N77" s="229">
        <v>0</v>
      </c>
      <c r="O77" s="229">
        <f>ROUND(E77*N77,2)</f>
        <v>0</v>
      </c>
      <c r="P77" s="229">
        <v>0</v>
      </c>
      <c r="Q77" s="229">
        <f>ROUND(E77*P77,2)</f>
        <v>0</v>
      </c>
      <c r="R77" s="230"/>
      <c r="S77" s="230" t="s">
        <v>113</v>
      </c>
      <c r="T77" s="230" t="s">
        <v>113</v>
      </c>
      <c r="U77" s="230">
        <v>8.84</v>
      </c>
      <c r="V77" s="230">
        <f>ROUND(E77*U77,2)</f>
        <v>8.84</v>
      </c>
      <c r="W77" s="230"/>
      <c r="X77" s="230" t="s">
        <v>114</v>
      </c>
      <c r="Y77" s="230" t="s">
        <v>115</v>
      </c>
      <c r="Z77" s="210"/>
      <c r="AA77" s="210"/>
      <c r="AB77" s="210"/>
      <c r="AC77" s="210"/>
      <c r="AD77" s="210"/>
      <c r="AE77" s="210"/>
      <c r="AF77" s="210"/>
      <c r="AG77" s="210" t="s">
        <v>116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49">
        <v>47</v>
      </c>
      <c r="B78" s="250" t="s">
        <v>231</v>
      </c>
      <c r="C78" s="258" t="s">
        <v>232</v>
      </c>
      <c r="D78" s="251" t="s">
        <v>233</v>
      </c>
      <c r="E78" s="252">
        <v>1</v>
      </c>
      <c r="F78" s="253"/>
      <c r="G78" s="254">
        <f>ROUND(E78*F78,2)</f>
        <v>0</v>
      </c>
      <c r="H78" s="231"/>
      <c r="I78" s="230">
        <f>ROUND(E78*H78,2)</f>
        <v>0</v>
      </c>
      <c r="J78" s="231"/>
      <c r="K78" s="230">
        <f>ROUND(E78*J78,2)</f>
        <v>0</v>
      </c>
      <c r="L78" s="230">
        <v>21</v>
      </c>
      <c r="M78" s="230">
        <f>G78*(1+L78/100)</f>
        <v>0</v>
      </c>
      <c r="N78" s="229">
        <v>0</v>
      </c>
      <c r="O78" s="229">
        <f>ROUND(E78*N78,2)</f>
        <v>0</v>
      </c>
      <c r="P78" s="229">
        <v>0</v>
      </c>
      <c r="Q78" s="229">
        <f>ROUND(E78*P78,2)</f>
        <v>0</v>
      </c>
      <c r="R78" s="230"/>
      <c r="S78" s="230" t="s">
        <v>113</v>
      </c>
      <c r="T78" s="230" t="s">
        <v>113</v>
      </c>
      <c r="U78" s="230">
        <v>0.53500000000000003</v>
      </c>
      <c r="V78" s="230">
        <f>ROUND(E78*U78,2)</f>
        <v>0.54</v>
      </c>
      <c r="W78" s="230"/>
      <c r="X78" s="230" t="s">
        <v>114</v>
      </c>
      <c r="Y78" s="230" t="s">
        <v>115</v>
      </c>
      <c r="Z78" s="210"/>
      <c r="AA78" s="210"/>
      <c r="AB78" s="210"/>
      <c r="AC78" s="210"/>
      <c r="AD78" s="210"/>
      <c r="AE78" s="210"/>
      <c r="AF78" s="210"/>
      <c r="AG78" s="210" t="s">
        <v>116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1" x14ac:dyDescent="0.2">
      <c r="A79" s="243">
        <v>48</v>
      </c>
      <c r="B79" s="244" t="s">
        <v>234</v>
      </c>
      <c r="C79" s="256" t="s">
        <v>235</v>
      </c>
      <c r="D79" s="245" t="s">
        <v>159</v>
      </c>
      <c r="E79" s="246">
        <v>360</v>
      </c>
      <c r="F79" s="247"/>
      <c r="G79" s="248">
        <f>ROUND(E79*F79,2)</f>
        <v>0</v>
      </c>
      <c r="H79" s="231"/>
      <c r="I79" s="230">
        <f>ROUND(E79*H79,2)</f>
        <v>0</v>
      </c>
      <c r="J79" s="231"/>
      <c r="K79" s="230">
        <f>ROUND(E79*J79,2)</f>
        <v>0</v>
      </c>
      <c r="L79" s="230">
        <v>21</v>
      </c>
      <c r="M79" s="230">
        <f>G79*(1+L79/100)</f>
        <v>0</v>
      </c>
      <c r="N79" s="229">
        <v>0</v>
      </c>
      <c r="O79" s="229">
        <f>ROUND(E79*N79,2)</f>
        <v>0</v>
      </c>
      <c r="P79" s="229">
        <v>0</v>
      </c>
      <c r="Q79" s="229">
        <f>ROUND(E79*P79,2)</f>
        <v>0</v>
      </c>
      <c r="R79" s="230"/>
      <c r="S79" s="230" t="s">
        <v>113</v>
      </c>
      <c r="T79" s="230" t="s">
        <v>113</v>
      </c>
      <c r="U79" s="230">
        <v>0</v>
      </c>
      <c r="V79" s="230">
        <f>ROUND(E79*U79,2)</f>
        <v>0</v>
      </c>
      <c r="W79" s="230"/>
      <c r="X79" s="230" t="s">
        <v>114</v>
      </c>
      <c r="Y79" s="230" t="s">
        <v>115</v>
      </c>
      <c r="Z79" s="210"/>
      <c r="AA79" s="210"/>
      <c r="AB79" s="210"/>
      <c r="AC79" s="210"/>
      <c r="AD79" s="210"/>
      <c r="AE79" s="210"/>
      <c r="AF79" s="210"/>
      <c r="AG79" s="210" t="s">
        <v>116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27"/>
      <c r="B80" s="228"/>
      <c r="C80" s="257" t="s">
        <v>236</v>
      </c>
      <c r="D80" s="232"/>
      <c r="E80" s="233">
        <v>360</v>
      </c>
      <c r="F80" s="230"/>
      <c r="G80" s="230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118</v>
      </c>
      <c r="AH80" s="210">
        <v>0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49">
        <v>49</v>
      </c>
      <c r="B81" s="250" t="s">
        <v>237</v>
      </c>
      <c r="C81" s="258" t="s">
        <v>238</v>
      </c>
      <c r="D81" s="251" t="s">
        <v>159</v>
      </c>
      <c r="E81" s="252">
        <v>30</v>
      </c>
      <c r="F81" s="253"/>
      <c r="G81" s="254">
        <f>ROUND(E81*F81,2)</f>
        <v>0</v>
      </c>
      <c r="H81" s="231"/>
      <c r="I81" s="230">
        <f>ROUND(E81*H81,2)</f>
        <v>0</v>
      </c>
      <c r="J81" s="231"/>
      <c r="K81" s="230">
        <f>ROUND(E81*J81,2)</f>
        <v>0</v>
      </c>
      <c r="L81" s="230">
        <v>21</v>
      </c>
      <c r="M81" s="230">
        <f>G81*(1+L81/100)</f>
        <v>0</v>
      </c>
      <c r="N81" s="229">
        <v>0</v>
      </c>
      <c r="O81" s="229">
        <f>ROUND(E81*N81,2)</f>
        <v>0</v>
      </c>
      <c r="P81" s="229">
        <v>0</v>
      </c>
      <c r="Q81" s="229">
        <f>ROUND(E81*P81,2)</f>
        <v>0</v>
      </c>
      <c r="R81" s="230"/>
      <c r="S81" s="230" t="s">
        <v>113</v>
      </c>
      <c r="T81" s="230" t="s">
        <v>113</v>
      </c>
      <c r="U81" s="230">
        <v>0</v>
      </c>
      <c r="V81" s="230">
        <f>ROUND(E81*U81,2)</f>
        <v>0</v>
      </c>
      <c r="W81" s="230"/>
      <c r="X81" s="230" t="s">
        <v>114</v>
      </c>
      <c r="Y81" s="230" t="s">
        <v>115</v>
      </c>
      <c r="Z81" s="210"/>
      <c r="AA81" s="210"/>
      <c r="AB81" s="210"/>
      <c r="AC81" s="210"/>
      <c r="AD81" s="210"/>
      <c r="AE81" s="210"/>
      <c r="AF81" s="210"/>
      <c r="AG81" s="210" t="s">
        <v>116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49">
        <v>50</v>
      </c>
      <c r="B82" s="250" t="s">
        <v>239</v>
      </c>
      <c r="C82" s="258" t="s">
        <v>240</v>
      </c>
      <c r="D82" s="251" t="s">
        <v>129</v>
      </c>
      <c r="E82" s="252">
        <v>29.96388</v>
      </c>
      <c r="F82" s="253"/>
      <c r="G82" s="254">
        <f>ROUND(E82*F82,2)</f>
        <v>0</v>
      </c>
      <c r="H82" s="231"/>
      <c r="I82" s="230">
        <f>ROUND(E82*H82,2)</f>
        <v>0</v>
      </c>
      <c r="J82" s="231"/>
      <c r="K82" s="230">
        <f>ROUND(E82*J82,2)</f>
        <v>0</v>
      </c>
      <c r="L82" s="230">
        <v>21</v>
      </c>
      <c r="M82" s="230">
        <f>G82*(1+L82/100)</f>
        <v>0</v>
      </c>
      <c r="N82" s="229">
        <v>0</v>
      </c>
      <c r="O82" s="229">
        <f>ROUND(E82*N82,2)</f>
        <v>0</v>
      </c>
      <c r="P82" s="229">
        <v>0</v>
      </c>
      <c r="Q82" s="229">
        <f>ROUND(E82*P82,2)</f>
        <v>0</v>
      </c>
      <c r="R82" s="230"/>
      <c r="S82" s="230" t="s">
        <v>113</v>
      </c>
      <c r="T82" s="230" t="s">
        <v>113</v>
      </c>
      <c r="U82" s="230">
        <v>0.55000000000000004</v>
      </c>
      <c r="V82" s="230">
        <f>ROUND(E82*U82,2)</f>
        <v>16.48</v>
      </c>
      <c r="W82" s="230"/>
      <c r="X82" s="230" t="s">
        <v>241</v>
      </c>
      <c r="Y82" s="230" t="s">
        <v>115</v>
      </c>
      <c r="Z82" s="210"/>
      <c r="AA82" s="210"/>
      <c r="AB82" s="210"/>
      <c r="AC82" s="210"/>
      <c r="AD82" s="210"/>
      <c r="AE82" s="210"/>
      <c r="AF82" s="210"/>
      <c r="AG82" s="210" t="s">
        <v>242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1" x14ac:dyDescent="0.2">
      <c r="A83" s="249">
        <v>51</v>
      </c>
      <c r="B83" s="250" t="s">
        <v>243</v>
      </c>
      <c r="C83" s="258" t="s">
        <v>244</v>
      </c>
      <c r="D83" s="251" t="s">
        <v>129</v>
      </c>
      <c r="E83" s="252">
        <v>29.96388</v>
      </c>
      <c r="F83" s="253"/>
      <c r="G83" s="254">
        <f>ROUND(E83*F83,2)</f>
        <v>0</v>
      </c>
      <c r="H83" s="231"/>
      <c r="I83" s="230">
        <f>ROUND(E83*H83,2)</f>
        <v>0</v>
      </c>
      <c r="J83" s="231"/>
      <c r="K83" s="230">
        <f>ROUND(E83*J83,2)</f>
        <v>0</v>
      </c>
      <c r="L83" s="230">
        <v>21</v>
      </c>
      <c r="M83" s="230">
        <f>G83*(1+L83/100)</f>
        <v>0</v>
      </c>
      <c r="N83" s="229">
        <v>0</v>
      </c>
      <c r="O83" s="229">
        <f>ROUND(E83*N83,2)</f>
        <v>0</v>
      </c>
      <c r="P83" s="229">
        <v>0</v>
      </c>
      <c r="Q83" s="229">
        <f>ROUND(E83*P83,2)</f>
        <v>0</v>
      </c>
      <c r="R83" s="230"/>
      <c r="S83" s="230" t="s">
        <v>113</v>
      </c>
      <c r="T83" s="230" t="s">
        <v>113</v>
      </c>
      <c r="U83" s="230">
        <v>0.94</v>
      </c>
      <c r="V83" s="230">
        <f>ROUND(E83*U83,2)</f>
        <v>28.17</v>
      </c>
      <c r="W83" s="230"/>
      <c r="X83" s="230" t="s">
        <v>241</v>
      </c>
      <c r="Y83" s="230" t="s">
        <v>115</v>
      </c>
      <c r="Z83" s="210"/>
      <c r="AA83" s="210"/>
      <c r="AB83" s="210"/>
      <c r="AC83" s="210"/>
      <c r="AD83" s="210"/>
      <c r="AE83" s="210"/>
      <c r="AF83" s="210"/>
      <c r="AG83" s="210" t="s">
        <v>242</v>
      </c>
      <c r="AH83" s="210"/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43">
        <v>52</v>
      </c>
      <c r="B84" s="244" t="s">
        <v>245</v>
      </c>
      <c r="C84" s="256" t="s">
        <v>246</v>
      </c>
      <c r="D84" s="245" t="s">
        <v>129</v>
      </c>
      <c r="E84" s="246">
        <v>60</v>
      </c>
      <c r="F84" s="247"/>
      <c r="G84" s="248">
        <f>ROUND(E84*F84,2)</f>
        <v>0</v>
      </c>
      <c r="H84" s="231"/>
      <c r="I84" s="230">
        <f>ROUND(E84*H84,2)</f>
        <v>0</v>
      </c>
      <c r="J84" s="231"/>
      <c r="K84" s="230">
        <f>ROUND(E84*J84,2)</f>
        <v>0</v>
      </c>
      <c r="L84" s="230">
        <v>21</v>
      </c>
      <c r="M84" s="230">
        <f>G84*(1+L84/100)</f>
        <v>0</v>
      </c>
      <c r="N84" s="229">
        <v>0</v>
      </c>
      <c r="O84" s="229">
        <f>ROUND(E84*N84,2)</f>
        <v>0</v>
      </c>
      <c r="P84" s="229">
        <v>0</v>
      </c>
      <c r="Q84" s="229">
        <f>ROUND(E84*P84,2)</f>
        <v>0</v>
      </c>
      <c r="R84" s="230"/>
      <c r="S84" s="230" t="s">
        <v>113</v>
      </c>
      <c r="T84" s="230" t="s">
        <v>113</v>
      </c>
      <c r="U84" s="230">
        <v>0.11</v>
      </c>
      <c r="V84" s="230">
        <f>ROUND(E84*U84,2)</f>
        <v>6.6</v>
      </c>
      <c r="W84" s="230"/>
      <c r="X84" s="230" t="s">
        <v>114</v>
      </c>
      <c r="Y84" s="230" t="s">
        <v>115</v>
      </c>
      <c r="Z84" s="210"/>
      <c r="AA84" s="210"/>
      <c r="AB84" s="210"/>
      <c r="AC84" s="210"/>
      <c r="AD84" s="210"/>
      <c r="AE84" s="210"/>
      <c r="AF84" s="210"/>
      <c r="AG84" s="210" t="s">
        <v>116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27"/>
      <c r="B85" s="228"/>
      <c r="C85" s="257" t="s">
        <v>247</v>
      </c>
      <c r="D85" s="232"/>
      <c r="E85" s="233">
        <v>60</v>
      </c>
      <c r="F85" s="230"/>
      <c r="G85" s="230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118</v>
      </c>
      <c r="AH85" s="210">
        <v>0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49">
        <v>53</v>
      </c>
      <c r="B86" s="250" t="s">
        <v>248</v>
      </c>
      <c r="C86" s="258" t="s">
        <v>249</v>
      </c>
      <c r="D86" s="251" t="s">
        <v>129</v>
      </c>
      <c r="E86" s="252">
        <v>29.96388</v>
      </c>
      <c r="F86" s="253"/>
      <c r="G86" s="254">
        <f>ROUND(E86*F86,2)</f>
        <v>0</v>
      </c>
      <c r="H86" s="231"/>
      <c r="I86" s="230">
        <f>ROUND(E86*H86,2)</f>
        <v>0</v>
      </c>
      <c r="J86" s="231"/>
      <c r="K86" s="230">
        <f>ROUND(E86*J86,2)</f>
        <v>0</v>
      </c>
      <c r="L86" s="230">
        <v>21</v>
      </c>
      <c r="M86" s="230">
        <f>G86*(1+L86/100)</f>
        <v>0</v>
      </c>
      <c r="N86" s="229">
        <v>0</v>
      </c>
      <c r="O86" s="229">
        <f>ROUND(E86*N86,2)</f>
        <v>0</v>
      </c>
      <c r="P86" s="229">
        <v>0</v>
      </c>
      <c r="Q86" s="229">
        <f>ROUND(E86*P86,2)</f>
        <v>0</v>
      </c>
      <c r="R86" s="230"/>
      <c r="S86" s="230" t="s">
        <v>113</v>
      </c>
      <c r="T86" s="230" t="s">
        <v>113</v>
      </c>
      <c r="U86" s="230">
        <v>0.49</v>
      </c>
      <c r="V86" s="230">
        <f>ROUND(E86*U86,2)</f>
        <v>14.68</v>
      </c>
      <c r="W86" s="230"/>
      <c r="X86" s="230" t="s">
        <v>241</v>
      </c>
      <c r="Y86" s="230" t="s">
        <v>115</v>
      </c>
      <c r="Z86" s="210"/>
      <c r="AA86" s="210"/>
      <c r="AB86" s="210"/>
      <c r="AC86" s="210"/>
      <c r="AD86" s="210"/>
      <c r="AE86" s="210"/>
      <c r="AF86" s="210"/>
      <c r="AG86" s="210" t="s">
        <v>242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1" x14ac:dyDescent="0.2">
      <c r="A87" s="243">
        <v>54</v>
      </c>
      <c r="B87" s="244" t="s">
        <v>250</v>
      </c>
      <c r="C87" s="256" t="s">
        <v>251</v>
      </c>
      <c r="D87" s="245" t="s">
        <v>129</v>
      </c>
      <c r="E87" s="246">
        <v>150</v>
      </c>
      <c r="F87" s="247"/>
      <c r="G87" s="248">
        <f>ROUND(E87*F87,2)</f>
        <v>0</v>
      </c>
      <c r="H87" s="231"/>
      <c r="I87" s="230">
        <f>ROUND(E87*H87,2)</f>
        <v>0</v>
      </c>
      <c r="J87" s="231"/>
      <c r="K87" s="230">
        <f>ROUND(E87*J87,2)</f>
        <v>0</v>
      </c>
      <c r="L87" s="230">
        <v>21</v>
      </c>
      <c r="M87" s="230">
        <f>G87*(1+L87/100)</f>
        <v>0</v>
      </c>
      <c r="N87" s="229">
        <v>0</v>
      </c>
      <c r="O87" s="229">
        <f>ROUND(E87*N87,2)</f>
        <v>0</v>
      </c>
      <c r="P87" s="229">
        <v>0</v>
      </c>
      <c r="Q87" s="229">
        <f>ROUND(E87*P87,2)</f>
        <v>0</v>
      </c>
      <c r="R87" s="230"/>
      <c r="S87" s="230" t="s">
        <v>113</v>
      </c>
      <c r="T87" s="230" t="s">
        <v>113</v>
      </c>
      <c r="U87" s="230">
        <v>0</v>
      </c>
      <c r="V87" s="230">
        <f>ROUND(E87*U87,2)</f>
        <v>0</v>
      </c>
      <c r="W87" s="230"/>
      <c r="X87" s="230" t="s">
        <v>114</v>
      </c>
      <c r="Y87" s="230" t="s">
        <v>115</v>
      </c>
      <c r="Z87" s="210"/>
      <c r="AA87" s="210"/>
      <c r="AB87" s="210"/>
      <c r="AC87" s="210"/>
      <c r="AD87" s="210"/>
      <c r="AE87" s="210"/>
      <c r="AF87" s="210"/>
      <c r="AG87" s="210" t="s">
        <v>116</v>
      </c>
      <c r="AH87" s="210"/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2" x14ac:dyDescent="0.2">
      <c r="A88" s="227"/>
      <c r="B88" s="228"/>
      <c r="C88" s="257" t="s">
        <v>252</v>
      </c>
      <c r="D88" s="232"/>
      <c r="E88" s="233">
        <v>150</v>
      </c>
      <c r="F88" s="230"/>
      <c r="G88" s="230"/>
      <c r="H88" s="230"/>
      <c r="I88" s="230"/>
      <c r="J88" s="230"/>
      <c r="K88" s="230"/>
      <c r="L88" s="230"/>
      <c r="M88" s="230"/>
      <c r="N88" s="229"/>
      <c r="O88" s="229"/>
      <c r="P88" s="229"/>
      <c r="Q88" s="229"/>
      <c r="R88" s="230"/>
      <c r="S88" s="230"/>
      <c r="T88" s="230"/>
      <c r="U88" s="230"/>
      <c r="V88" s="230"/>
      <c r="W88" s="230"/>
      <c r="X88" s="230"/>
      <c r="Y88" s="230"/>
      <c r="Z88" s="210"/>
      <c r="AA88" s="210"/>
      <c r="AB88" s="210"/>
      <c r="AC88" s="210"/>
      <c r="AD88" s="210"/>
      <c r="AE88" s="210"/>
      <c r="AF88" s="210"/>
      <c r="AG88" s="210" t="s">
        <v>118</v>
      </c>
      <c r="AH88" s="210">
        <v>0</v>
      </c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1" x14ac:dyDescent="0.2">
      <c r="A89" s="249">
        <v>55</v>
      </c>
      <c r="B89" s="250" t="s">
        <v>253</v>
      </c>
      <c r="C89" s="258" t="s">
        <v>254</v>
      </c>
      <c r="D89" s="251" t="s">
        <v>129</v>
      </c>
      <c r="E89" s="252">
        <v>3.76</v>
      </c>
      <c r="F89" s="253"/>
      <c r="G89" s="254">
        <f>ROUND(E89*F89,2)</f>
        <v>0</v>
      </c>
      <c r="H89" s="231"/>
      <c r="I89" s="230">
        <f>ROUND(E89*H89,2)</f>
        <v>0</v>
      </c>
      <c r="J89" s="231"/>
      <c r="K89" s="230">
        <f>ROUND(E89*J89,2)</f>
        <v>0</v>
      </c>
      <c r="L89" s="230">
        <v>21</v>
      </c>
      <c r="M89" s="230">
        <f>G89*(1+L89/100)</f>
        <v>0</v>
      </c>
      <c r="N89" s="229">
        <v>0</v>
      </c>
      <c r="O89" s="229">
        <f>ROUND(E89*N89,2)</f>
        <v>0</v>
      </c>
      <c r="P89" s="229">
        <v>0</v>
      </c>
      <c r="Q89" s="229">
        <f>ROUND(E89*P89,2)</f>
        <v>0</v>
      </c>
      <c r="R89" s="230"/>
      <c r="S89" s="230" t="s">
        <v>113</v>
      </c>
      <c r="T89" s="230" t="s">
        <v>113</v>
      </c>
      <c r="U89" s="230">
        <v>0</v>
      </c>
      <c r="V89" s="230">
        <f>ROUND(E89*U89,2)</f>
        <v>0</v>
      </c>
      <c r="W89" s="230"/>
      <c r="X89" s="230" t="s">
        <v>114</v>
      </c>
      <c r="Y89" s="230" t="s">
        <v>115</v>
      </c>
      <c r="Z89" s="210"/>
      <c r="AA89" s="210"/>
      <c r="AB89" s="210"/>
      <c r="AC89" s="210"/>
      <c r="AD89" s="210"/>
      <c r="AE89" s="210"/>
      <c r="AF89" s="210"/>
      <c r="AG89" s="210" t="s">
        <v>116</v>
      </c>
      <c r="AH89" s="210"/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ht="22.5" outlineLevel="1" x14ac:dyDescent="0.2">
      <c r="A90" s="249">
        <v>56</v>
      </c>
      <c r="B90" s="250" t="s">
        <v>255</v>
      </c>
      <c r="C90" s="258" t="s">
        <v>256</v>
      </c>
      <c r="D90" s="251" t="s">
        <v>129</v>
      </c>
      <c r="E90" s="252">
        <v>26.2</v>
      </c>
      <c r="F90" s="253"/>
      <c r="G90" s="254">
        <f>ROUND(E90*F90,2)</f>
        <v>0</v>
      </c>
      <c r="H90" s="231"/>
      <c r="I90" s="230">
        <f>ROUND(E90*H90,2)</f>
        <v>0</v>
      </c>
      <c r="J90" s="231"/>
      <c r="K90" s="230">
        <f>ROUND(E90*J90,2)</f>
        <v>0</v>
      </c>
      <c r="L90" s="230">
        <v>21</v>
      </c>
      <c r="M90" s="230">
        <f>G90*(1+L90/100)</f>
        <v>0</v>
      </c>
      <c r="N90" s="229">
        <v>0</v>
      </c>
      <c r="O90" s="229">
        <f>ROUND(E90*N90,2)</f>
        <v>0</v>
      </c>
      <c r="P90" s="229">
        <v>0</v>
      </c>
      <c r="Q90" s="229">
        <f>ROUND(E90*P90,2)</f>
        <v>0</v>
      </c>
      <c r="R90" s="230"/>
      <c r="S90" s="230" t="s">
        <v>113</v>
      </c>
      <c r="T90" s="230" t="s">
        <v>113</v>
      </c>
      <c r="U90" s="230">
        <v>0</v>
      </c>
      <c r="V90" s="230">
        <f>ROUND(E90*U90,2)</f>
        <v>0</v>
      </c>
      <c r="W90" s="230"/>
      <c r="X90" s="230" t="s">
        <v>114</v>
      </c>
      <c r="Y90" s="230" t="s">
        <v>115</v>
      </c>
      <c r="Z90" s="210"/>
      <c r="AA90" s="210"/>
      <c r="AB90" s="210"/>
      <c r="AC90" s="210"/>
      <c r="AD90" s="210"/>
      <c r="AE90" s="210"/>
      <c r="AF90" s="210"/>
      <c r="AG90" s="210" t="s">
        <v>116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x14ac:dyDescent="0.2">
      <c r="A91" s="236" t="s">
        <v>108</v>
      </c>
      <c r="B91" s="237" t="s">
        <v>80</v>
      </c>
      <c r="C91" s="255" t="s">
        <v>29</v>
      </c>
      <c r="D91" s="238"/>
      <c r="E91" s="239"/>
      <c r="F91" s="240"/>
      <c r="G91" s="241">
        <f>SUMIF(AG92:AG98,"&lt;&gt;NOR",G92:G98)</f>
        <v>0</v>
      </c>
      <c r="H91" s="235"/>
      <c r="I91" s="235">
        <f>SUM(I92:I98)</f>
        <v>0</v>
      </c>
      <c r="J91" s="235"/>
      <c r="K91" s="235">
        <f>SUM(K92:K98)</f>
        <v>0</v>
      </c>
      <c r="L91" s="235"/>
      <c r="M91" s="235">
        <f>SUM(M92:M98)</f>
        <v>0</v>
      </c>
      <c r="N91" s="234"/>
      <c r="O91" s="234">
        <f>SUM(O92:O98)</f>
        <v>0</v>
      </c>
      <c r="P91" s="234"/>
      <c r="Q91" s="234">
        <f>SUM(Q92:Q98)</f>
        <v>0</v>
      </c>
      <c r="R91" s="235"/>
      <c r="S91" s="235"/>
      <c r="T91" s="235"/>
      <c r="U91" s="235"/>
      <c r="V91" s="235">
        <f>SUM(V92:V98)</f>
        <v>0</v>
      </c>
      <c r="W91" s="235"/>
      <c r="X91" s="235"/>
      <c r="Y91" s="235"/>
      <c r="AG91" t="s">
        <v>109</v>
      </c>
    </row>
    <row r="92" spans="1:60" outlineLevel="1" x14ac:dyDescent="0.2">
      <c r="A92" s="249">
        <v>57</v>
      </c>
      <c r="B92" s="250" t="s">
        <v>257</v>
      </c>
      <c r="C92" s="258" t="s">
        <v>258</v>
      </c>
      <c r="D92" s="251" t="s">
        <v>259</v>
      </c>
      <c r="E92" s="252">
        <v>1</v>
      </c>
      <c r="F92" s="253"/>
      <c r="G92" s="254">
        <f>ROUND(E92*F92,2)</f>
        <v>0</v>
      </c>
      <c r="H92" s="231"/>
      <c r="I92" s="230">
        <f>ROUND(E92*H92,2)</f>
        <v>0</v>
      </c>
      <c r="J92" s="231"/>
      <c r="K92" s="230">
        <f>ROUND(E92*J92,2)</f>
        <v>0</v>
      </c>
      <c r="L92" s="230">
        <v>21</v>
      </c>
      <c r="M92" s="230">
        <f>G92*(1+L92/100)</f>
        <v>0</v>
      </c>
      <c r="N92" s="229">
        <v>0</v>
      </c>
      <c r="O92" s="229">
        <f>ROUND(E92*N92,2)</f>
        <v>0</v>
      </c>
      <c r="P92" s="229">
        <v>0</v>
      </c>
      <c r="Q92" s="229">
        <f>ROUND(E92*P92,2)</f>
        <v>0</v>
      </c>
      <c r="R92" s="230"/>
      <c r="S92" s="230" t="s">
        <v>113</v>
      </c>
      <c r="T92" s="230" t="s">
        <v>260</v>
      </c>
      <c r="U92" s="230">
        <v>0</v>
      </c>
      <c r="V92" s="230">
        <f>ROUND(E92*U92,2)</f>
        <v>0</v>
      </c>
      <c r="W92" s="230"/>
      <c r="X92" s="230" t="s">
        <v>261</v>
      </c>
      <c r="Y92" s="230" t="s">
        <v>115</v>
      </c>
      <c r="Z92" s="210"/>
      <c r="AA92" s="210"/>
      <c r="AB92" s="210"/>
      <c r="AC92" s="210"/>
      <c r="AD92" s="210"/>
      <c r="AE92" s="210"/>
      <c r="AF92" s="210"/>
      <c r="AG92" s="210" t="s">
        <v>262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49">
        <v>58</v>
      </c>
      <c r="B93" s="250" t="s">
        <v>263</v>
      </c>
      <c r="C93" s="258" t="s">
        <v>264</v>
      </c>
      <c r="D93" s="251" t="s">
        <v>259</v>
      </c>
      <c r="E93" s="252">
        <v>1</v>
      </c>
      <c r="F93" s="253"/>
      <c r="G93" s="254">
        <f>ROUND(E93*F93,2)</f>
        <v>0</v>
      </c>
      <c r="H93" s="231"/>
      <c r="I93" s="230">
        <f>ROUND(E93*H93,2)</f>
        <v>0</v>
      </c>
      <c r="J93" s="231"/>
      <c r="K93" s="230">
        <f>ROUND(E93*J93,2)</f>
        <v>0</v>
      </c>
      <c r="L93" s="230">
        <v>21</v>
      </c>
      <c r="M93" s="230">
        <f>G93*(1+L93/100)</f>
        <v>0</v>
      </c>
      <c r="N93" s="229">
        <v>0</v>
      </c>
      <c r="O93" s="229">
        <f>ROUND(E93*N93,2)</f>
        <v>0</v>
      </c>
      <c r="P93" s="229">
        <v>0</v>
      </c>
      <c r="Q93" s="229">
        <f>ROUND(E93*P93,2)</f>
        <v>0</v>
      </c>
      <c r="R93" s="230"/>
      <c r="S93" s="230" t="s">
        <v>113</v>
      </c>
      <c r="T93" s="230" t="s">
        <v>260</v>
      </c>
      <c r="U93" s="230">
        <v>0</v>
      </c>
      <c r="V93" s="230">
        <f>ROUND(E93*U93,2)</f>
        <v>0</v>
      </c>
      <c r="W93" s="230"/>
      <c r="X93" s="230" t="s">
        <v>261</v>
      </c>
      <c r="Y93" s="230" t="s">
        <v>115</v>
      </c>
      <c r="Z93" s="210"/>
      <c r="AA93" s="210"/>
      <c r="AB93" s="210"/>
      <c r="AC93" s="210"/>
      <c r="AD93" s="210"/>
      <c r="AE93" s="210"/>
      <c r="AF93" s="210"/>
      <c r="AG93" s="210" t="s">
        <v>262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49">
        <v>59</v>
      </c>
      <c r="B94" s="250" t="s">
        <v>265</v>
      </c>
      <c r="C94" s="258" t="s">
        <v>266</v>
      </c>
      <c r="D94" s="251" t="s">
        <v>259</v>
      </c>
      <c r="E94" s="252">
        <v>1</v>
      </c>
      <c r="F94" s="253"/>
      <c r="G94" s="254">
        <f>ROUND(E94*F94,2)</f>
        <v>0</v>
      </c>
      <c r="H94" s="231"/>
      <c r="I94" s="230">
        <f>ROUND(E94*H94,2)</f>
        <v>0</v>
      </c>
      <c r="J94" s="231"/>
      <c r="K94" s="230">
        <f>ROUND(E94*J94,2)</f>
        <v>0</v>
      </c>
      <c r="L94" s="230">
        <v>21</v>
      </c>
      <c r="M94" s="230">
        <f>G94*(1+L94/100)</f>
        <v>0</v>
      </c>
      <c r="N94" s="229">
        <v>0</v>
      </c>
      <c r="O94" s="229">
        <f>ROUND(E94*N94,2)</f>
        <v>0</v>
      </c>
      <c r="P94" s="229">
        <v>0</v>
      </c>
      <c r="Q94" s="229">
        <f>ROUND(E94*P94,2)</f>
        <v>0</v>
      </c>
      <c r="R94" s="230"/>
      <c r="S94" s="230" t="s">
        <v>113</v>
      </c>
      <c r="T94" s="230" t="s">
        <v>260</v>
      </c>
      <c r="U94" s="230">
        <v>0</v>
      </c>
      <c r="V94" s="230">
        <f>ROUND(E94*U94,2)</f>
        <v>0</v>
      </c>
      <c r="W94" s="230"/>
      <c r="X94" s="230" t="s">
        <v>261</v>
      </c>
      <c r="Y94" s="230" t="s">
        <v>115</v>
      </c>
      <c r="Z94" s="210"/>
      <c r="AA94" s="210"/>
      <c r="AB94" s="210"/>
      <c r="AC94" s="210"/>
      <c r="AD94" s="210"/>
      <c r="AE94" s="210"/>
      <c r="AF94" s="210"/>
      <c r="AG94" s="210" t="s">
        <v>262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1" x14ac:dyDescent="0.2">
      <c r="A95" s="249">
        <v>60</v>
      </c>
      <c r="B95" s="250" t="s">
        <v>267</v>
      </c>
      <c r="C95" s="258" t="s">
        <v>268</v>
      </c>
      <c r="D95" s="251" t="s">
        <v>259</v>
      </c>
      <c r="E95" s="252">
        <v>1</v>
      </c>
      <c r="F95" s="253"/>
      <c r="G95" s="254">
        <f>ROUND(E95*F95,2)</f>
        <v>0</v>
      </c>
      <c r="H95" s="231"/>
      <c r="I95" s="230">
        <f>ROUND(E95*H95,2)</f>
        <v>0</v>
      </c>
      <c r="J95" s="231"/>
      <c r="K95" s="230">
        <f>ROUND(E95*J95,2)</f>
        <v>0</v>
      </c>
      <c r="L95" s="230">
        <v>21</v>
      </c>
      <c r="M95" s="230">
        <f>G95*(1+L95/100)</f>
        <v>0</v>
      </c>
      <c r="N95" s="229">
        <v>0</v>
      </c>
      <c r="O95" s="229">
        <f>ROUND(E95*N95,2)</f>
        <v>0</v>
      </c>
      <c r="P95" s="229">
        <v>0</v>
      </c>
      <c r="Q95" s="229">
        <f>ROUND(E95*P95,2)</f>
        <v>0</v>
      </c>
      <c r="R95" s="230"/>
      <c r="S95" s="230" t="s">
        <v>113</v>
      </c>
      <c r="T95" s="230" t="s">
        <v>260</v>
      </c>
      <c r="U95" s="230">
        <v>0</v>
      </c>
      <c r="V95" s="230">
        <f>ROUND(E95*U95,2)</f>
        <v>0</v>
      </c>
      <c r="W95" s="230"/>
      <c r="X95" s="230" t="s">
        <v>261</v>
      </c>
      <c r="Y95" s="230" t="s">
        <v>115</v>
      </c>
      <c r="Z95" s="210"/>
      <c r="AA95" s="210"/>
      <c r="AB95" s="210"/>
      <c r="AC95" s="210"/>
      <c r="AD95" s="210"/>
      <c r="AE95" s="210"/>
      <c r="AF95" s="210"/>
      <c r="AG95" s="210" t="s">
        <v>262</v>
      </c>
      <c r="AH95" s="210"/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49">
        <v>61</v>
      </c>
      <c r="B96" s="250" t="s">
        <v>269</v>
      </c>
      <c r="C96" s="258" t="s">
        <v>270</v>
      </c>
      <c r="D96" s="251" t="s">
        <v>259</v>
      </c>
      <c r="E96" s="252">
        <v>1</v>
      </c>
      <c r="F96" s="253"/>
      <c r="G96" s="254">
        <f>ROUND(E96*F96,2)</f>
        <v>0</v>
      </c>
      <c r="H96" s="231"/>
      <c r="I96" s="230">
        <f>ROUND(E96*H96,2)</f>
        <v>0</v>
      </c>
      <c r="J96" s="231"/>
      <c r="K96" s="230">
        <f>ROUND(E96*J96,2)</f>
        <v>0</v>
      </c>
      <c r="L96" s="230">
        <v>21</v>
      </c>
      <c r="M96" s="230">
        <f>G96*(1+L96/100)</f>
        <v>0</v>
      </c>
      <c r="N96" s="229">
        <v>0</v>
      </c>
      <c r="O96" s="229">
        <f>ROUND(E96*N96,2)</f>
        <v>0</v>
      </c>
      <c r="P96" s="229">
        <v>0</v>
      </c>
      <c r="Q96" s="229">
        <f>ROUND(E96*P96,2)</f>
        <v>0</v>
      </c>
      <c r="R96" s="230"/>
      <c r="S96" s="230" t="s">
        <v>113</v>
      </c>
      <c r="T96" s="230" t="s">
        <v>260</v>
      </c>
      <c r="U96" s="230">
        <v>0</v>
      </c>
      <c r="V96" s="230">
        <f>ROUND(E96*U96,2)</f>
        <v>0</v>
      </c>
      <c r="W96" s="230"/>
      <c r="X96" s="230" t="s">
        <v>261</v>
      </c>
      <c r="Y96" s="230" t="s">
        <v>115</v>
      </c>
      <c r="Z96" s="210"/>
      <c r="AA96" s="210"/>
      <c r="AB96" s="210"/>
      <c r="AC96" s="210"/>
      <c r="AD96" s="210"/>
      <c r="AE96" s="210"/>
      <c r="AF96" s="210"/>
      <c r="AG96" s="210" t="s">
        <v>262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1" x14ac:dyDescent="0.2">
      <c r="A97" s="249">
        <v>62</v>
      </c>
      <c r="B97" s="250" t="s">
        <v>271</v>
      </c>
      <c r="C97" s="258" t="s">
        <v>272</v>
      </c>
      <c r="D97" s="251" t="s">
        <v>259</v>
      </c>
      <c r="E97" s="252">
        <v>1</v>
      </c>
      <c r="F97" s="253"/>
      <c r="G97" s="254">
        <f>ROUND(E97*F97,2)</f>
        <v>0</v>
      </c>
      <c r="H97" s="231"/>
      <c r="I97" s="230">
        <f>ROUND(E97*H97,2)</f>
        <v>0</v>
      </c>
      <c r="J97" s="231"/>
      <c r="K97" s="230">
        <f>ROUND(E97*J97,2)</f>
        <v>0</v>
      </c>
      <c r="L97" s="230">
        <v>21</v>
      </c>
      <c r="M97" s="230">
        <f>G97*(1+L97/100)</f>
        <v>0</v>
      </c>
      <c r="N97" s="229">
        <v>0</v>
      </c>
      <c r="O97" s="229">
        <f>ROUND(E97*N97,2)</f>
        <v>0</v>
      </c>
      <c r="P97" s="229">
        <v>0</v>
      </c>
      <c r="Q97" s="229">
        <f>ROUND(E97*P97,2)</f>
        <v>0</v>
      </c>
      <c r="R97" s="230"/>
      <c r="S97" s="230" t="s">
        <v>113</v>
      </c>
      <c r="T97" s="230" t="s">
        <v>260</v>
      </c>
      <c r="U97" s="230">
        <v>0</v>
      </c>
      <c r="V97" s="230">
        <f>ROUND(E97*U97,2)</f>
        <v>0</v>
      </c>
      <c r="W97" s="230"/>
      <c r="X97" s="230" t="s">
        <v>261</v>
      </c>
      <c r="Y97" s="230" t="s">
        <v>115</v>
      </c>
      <c r="Z97" s="210"/>
      <c r="AA97" s="210"/>
      <c r="AB97" s="210"/>
      <c r="AC97" s="210"/>
      <c r="AD97" s="210"/>
      <c r="AE97" s="210"/>
      <c r="AF97" s="210"/>
      <c r="AG97" s="210" t="s">
        <v>262</v>
      </c>
      <c r="AH97" s="210"/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outlineLevel="1" x14ac:dyDescent="0.2">
      <c r="A98" s="249">
        <v>63</v>
      </c>
      <c r="B98" s="250" t="s">
        <v>273</v>
      </c>
      <c r="C98" s="258" t="s">
        <v>274</v>
      </c>
      <c r="D98" s="251" t="s">
        <v>259</v>
      </c>
      <c r="E98" s="252">
        <v>1</v>
      </c>
      <c r="F98" s="253"/>
      <c r="G98" s="254">
        <f>ROUND(E98*F98,2)</f>
        <v>0</v>
      </c>
      <c r="H98" s="231"/>
      <c r="I98" s="230">
        <f>ROUND(E98*H98,2)</f>
        <v>0</v>
      </c>
      <c r="J98" s="231"/>
      <c r="K98" s="230">
        <f>ROUND(E98*J98,2)</f>
        <v>0</v>
      </c>
      <c r="L98" s="230">
        <v>21</v>
      </c>
      <c r="M98" s="230">
        <f>G98*(1+L98/100)</f>
        <v>0</v>
      </c>
      <c r="N98" s="229">
        <v>0</v>
      </c>
      <c r="O98" s="229">
        <f>ROUND(E98*N98,2)</f>
        <v>0</v>
      </c>
      <c r="P98" s="229">
        <v>0</v>
      </c>
      <c r="Q98" s="229">
        <f>ROUND(E98*P98,2)</f>
        <v>0</v>
      </c>
      <c r="R98" s="230"/>
      <c r="S98" s="230" t="s">
        <v>113</v>
      </c>
      <c r="T98" s="230" t="s">
        <v>260</v>
      </c>
      <c r="U98" s="230">
        <v>0</v>
      </c>
      <c r="V98" s="230">
        <f>ROUND(E98*U98,2)</f>
        <v>0</v>
      </c>
      <c r="W98" s="230"/>
      <c r="X98" s="230" t="s">
        <v>261</v>
      </c>
      <c r="Y98" s="230" t="s">
        <v>115</v>
      </c>
      <c r="Z98" s="210"/>
      <c r="AA98" s="210"/>
      <c r="AB98" s="210"/>
      <c r="AC98" s="210"/>
      <c r="AD98" s="210"/>
      <c r="AE98" s="210"/>
      <c r="AF98" s="210"/>
      <c r="AG98" s="210" t="s">
        <v>262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x14ac:dyDescent="0.2">
      <c r="A99" s="236" t="s">
        <v>108</v>
      </c>
      <c r="B99" s="237" t="s">
        <v>81</v>
      </c>
      <c r="C99" s="255" t="s">
        <v>30</v>
      </c>
      <c r="D99" s="238"/>
      <c r="E99" s="239"/>
      <c r="F99" s="240"/>
      <c r="G99" s="241">
        <f>SUMIF(AG100:AG101,"&lt;&gt;NOR",G100:G101)</f>
        <v>0</v>
      </c>
      <c r="H99" s="235"/>
      <c r="I99" s="235">
        <f>SUM(I100:I101)</f>
        <v>0</v>
      </c>
      <c r="J99" s="235"/>
      <c r="K99" s="235">
        <f>SUM(K100:K101)</f>
        <v>0</v>
      </c>
      <c r="L99" s="235"/>
      <c r="M99" s="235">
        <f>SUM(M100:M101)</f>
        <v>0</v>
      </c>
      <c r="N99" s="234"/>
      <c r="O99" s="234">
        <f>SUM(O100:O101)</f>
        <v>0</v>
      </c>
      <c r="P99" s="234"/>
      <c r="Q99" s="234">
        <f>SUM(Q100:Q101)</f>
        <v>0</v>
      </c>
      <c r="R99" s="235"/>
      <c r="S99" s="235"/>
      <c r="T99" s="235"/>
      <c r="U99" s="235"/>
      <c r="V99" s="235">
        <f>SUM(V100:V101)</f>
        <v>0</v>
      </c>
      <c r="W99" s="235"/>
      <c r="X99" s="235"/>
      <c r="Y99" s="235"/>
      <c r="AG99" t="s">
        <v>109</v>
      </c>
    </row>
    <row r="100" spans="1:60" outlineLevel="1" x14ac:dyDescent="0.2">
      <c r="A100" s="249">
        <v>64</v>
      </c>
      <c r="B100" s="250" t="s">
        <v>275</v>
      </c>
      <c r="C100" s="258" t="s">
        <v>276</v>
      </c>
      <c r="D100" s="251" t="s">
        <v>259</v>
      </c>
      <c r="E100" s="252">
        <v>1</v>
      </c>
      <c r="F100" s="253"/>
      <c r="G100" s="254">
        <f>ROUND(E100*F100,2)</f>
        <v>0</v>
      </c>
      <c r="H100" s="231"/>
      <c r="I100" s="230">
        <f>ROUND(E100*H100,2)</f>
        <v>0</v>
      </c>
      <c r="J100" s="231"/>
      <c r="K100" s="230">
        <f>ROUND(E100*J100,2)</f>
        <v>0</v>
      </c>
      <c r="L100" s="230">
        <v>21</v>
      </c>
      <c r="M100" s="230">
        <f>G100*(1+L100/100)</f>
        <v>0</v>
      </c>
      <c r="N100" s="229">
        <v>0</v>
      </c>
      <c r="O100" s="229">
        <f>ROUND(E100*N100,2)</f>
        <v>0</v>
      </c>
      <c r="P100" s="229">
        <v>0</v>
      </c>
      <c r="Q100" s="229">
        <f>ROUND(E100*P100,2)</f>
        <v>0</v>
      </c>
      <c r="R100" s="230"/>
      <c r="S100" s="230" t="s">
        <v>113</v>
      </c>
      <c r="T100" s="230" t="s">
        <v>260</v>
      </c>
      <c r="U100" s="230">
        <v>0</v>
      </c>
      <c r="V100" s="230">
        <f>ROUND(E100*U100,2)</f>
        <v>0</v>
      </c>
      <c r="W100" s="230"/>
      <c r="X100" s="230" t="s">
        <v>261</v>
      </c>
      <c r="Y100" s="230" t="s">
        <v>115</v>
      </c>
      <c r="Z100" s="210"/>
      <c r="AA100" s="210"/>
      <c r="AB100" s="210"/>
      <c r="AC100" s="210"/>
      <c r="AD100" s="210"/>
      <c r="AE100" s="210"/>
      <c r="AF100" s="210"/>
      <c r="AG100" s="210" t="s">
        <v>262</v>
      </c>
      <c r="AH100" s="210"/>
      <c r="AI100" s="210"/>
      <c r="AJ100" s="210"/>
      <c r="AK100" s="210"/>
      <c r="AL100" s="210"/>
      <c r="AM100" s="210"/>
      <c r="AN100" s="210"/>
      <c r="AO100" s="210"/>
      <c r="AP100" s="210"/>
      <c r="AQ100" s="210"/>
      <c r="AR100" s="210"/>
      <c r="AS100" s="210"/>
      <c r="AT100" s="210"/>
      <c r="AU100" s="210"/>
      <c r="AV100" s="210"/>
      <c r="AW100" s="210"/>
      <c r="AX100" s="210"/>
      <c r="AY100" s="210"/>
      <c r="AZ100" s="210"/>
      <c r="BA100" s="210"/>
      <c r="BB100" s="210"/>
      <c r="BC100" s="210"/>
      <c r="BD100" s="210"/>
      <c r="BE100" s="210"/>
      <c r="BF100" s="210"/>
      <c r="BG100" s="210"/>
      <c r="BH100" s="210"/>
    </row>
    <row r="101" spans="1:60" outlineLevel="1" x14ac:dyDescent="0.2">
      <c r="A101" s="243">
        <v>65</v>
      </c>
      <c r="B101" s="244" t="s">
        <v>277</v>
      </c>
      <c r="C101" s="256" t="s">
        <v>278</v>
      </c>
      <c r="D101" s="245" t="s">
        <v>259</v>
      </c>
      <c r="E101" s="246">
        <v>1</v>
      </c>
      <c r="F101" s="247"/>
      <c r="G101" s="248">
        <f>ROUND(E101*F101,2)</f>
        <v>0</v>
      </c>
      <c r="H101" s="231"/>
      <c r="I101" s="230">
        <f>ROUND(E101*H101,2)</f>
        <v>0</v>
      </c>
      <c r="J101" s="231"/>
      <c r="K101" s="230">
        <f>ROUND(E101*J101,2)</f>
        <v>0</v>
      </c>
      <c r="L101" s="230">
        <v>21</v>
      </c>
      <c r="M101" s="230">
        <f>G101*(1+L101/100)</f>
        <v>0</v>
      </c>
      <c r="N101" s="229">
        <v>0</v>
      </c>
      <c r="O101" s="229">
        <f>ROUND(E101*N101,2)</f>
        <v>0</v>
      </c>
      <c r="P101" s="229">
        <v>0</v>
      </c>
      <c r="Q101" s="229">
        <f>ROUND(E101*P101,2)</f>
        <v>0</v>
      </c>
      <c r="R101" s="230"/>
      <c r="S101" s="230" t="s">
        <v>113</v>
      </c>
      <c r="T101" s="230" t="s">
        <v>260</v>
      </c>
      <c r="U101" s="230">
        <v>0</v>
      </c>
      <c r="V101" s="230">
        <f>ROUND(E101*U101,2)</f>
        <v>0</v>
      </c>
      <c r="W101" s="230"/>
      <c r="X101" s="230" t="s">
        <v>261</v>
      </c>
      <c r="Y101" s="230" t="s">
        <v>115</v>
      </c>
      <c r="Z101" s="210"/>
      <c r="AA101" s="210"/>
      <c r="AB101" s="210"/>
      <c r="AC101" s="210"/>
      <c r="AD101" s="210"/>
      <c r="AE101" s="210"/>
      <c r="AF101" s="210"/>
      <c r="AG101" s="210" t="s">
        <v>262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x14ac:dyDescent="0.2">
      <c r="A102" s="3"/>
      <c r="B102" s="4"/>
      <c r="C102" s="259"/>
      <c r="D102" s="6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AE102">
        <v>12</v>
      </c>
      <c r="AF102">
        <v>21</v>
      </c>
      <c r="AG102" t="s">
        <v>94</v>
      </c>
    </row>
    <row r="103" spans="1:60" x14ac:dyDescent="0.2">
      <c r="A103" s="213"/>
      <c r="B103" s="214" t="s">
        <v>31</v>
      </c>
      <c r="C103" s="260"/>
      <c r="D103" s="215"/>
      <c r="E103" s="216"/>
      <c r="F103" s="216"/>
      <c r="G103" s="242">
        <f>G8+G11+G17+G19+G37+G57+G67+G75+G91+G99</f>
        <v>0</v>
      </c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AE103">
        <f>SUMIF(L7:L101,AE102,G7:G101)</f>
        <v>0</v>
      </c>
      <c r="AF103">
        <f>SUMIF(L7:L101,AF102,G7:G101)</f>
        <v>0</v>
      </c>
      <c r="AG103" t="s">
        <v>279</v>
      </c>
    </row>
    <row r="104" spans="1:60" x14ac:dyDescent="0.2">
      <c r="A104" s="3"/>
      <c r="B104" s="4"/>
      <c r="C104" s="259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60" x14ac:dyDescent="0.2">
      <c r="A105" s="3"/>
      <c r="B105" s="4"/>
      <c r="C105" s="259"/>
      <c r="D105" s="6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</row>
    <row r="106" spans="1:60" x14ac:dyDescent="0.2">
      <c r="A106" s="217" t="s">
        <v>280</v>
      </c>
      <c r="B106" s="217"/>
      <c r="C106" s="261"/>
      <c r="D106" s="6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</row>
    <row r="107" spans="1:60" x14ac:dyDescent="0.2">
      <c r="A107" s="218"/>
      <c r="B107" s="219"/>
      <c r="C107" s="262"/>
      <c r="D107" s="219"/>
      <c r="E107" s="219"/>
      <c r="F107" s="219"/>
      <c r="G107" s="220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AG107" t="s">
        <v>281</v>
      </c>
    </row>
    <row r="108" spans="1:60" x14ac:dyDescent="0.2">
      <c r="A108" s="221"/>
      <c r="B108" s="222"/>
      <c r="C108" s="263"/>
      <c r="D108" s="222"/>
      <c r="E108" s="222"/>
      <c r="F108" s="222"/>
      <c r="G108" s="22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</row>
    <row r="109" spans="1:60" x14ac:dyDescent="0.2">
      <c r="A109" s="221"/>
      <c r="B109" s="222"/>
      <c r="C109" s="263"/>
      <c r="D109" s="222"/>
      <c r="E109" s="222"/>
      <c r="F109" s="222"/>
      <c r="G109" s="22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</row>
    <row r="110" spans="1:60" x14ac:dyDescent="0.2">
      <c r="A110" s="221"/>
      <c r="B110" s="222"/>
      <c r="C110" s="263"/>
      <c r="D110" s="222"/>
      <c r="E110" s="222"/>
      <c r="F110" s="222"/>
      <c r="G110" s="22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</row>
    <row r="111" spans="1:60" x14ac:dyDescent="0.2">
      <c r="A111" s="224"/>
      <c r="B111" s="225"/>
      <c r="C111" s="264"/>
      <c r="D111" s="225"/>
      <c r="E111" s="225"/>
      <c r="F111" s="225"/>
      <c r="G111" s="226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</row>
    <row r="112" spans="1:60" x14ac:dyDescent="0.2">
      <c r="A112" s="3"/>
      <c r="B112" s="4"/>
      <c r="C112" s="259"/>
      <c r="D112" s="6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</row>
    <row r="113" spans="3:33" x14ac:dyDescent="0.2">
      <c r="C113" s="265"/>
      <c r="D113" s="10"/>
      <c r="AG113" t="s">
        <v>282</v>
      </c>
    </row>
    <row r="114" spans="3:33" x14ac:dyDescent="0.2">
      <c r="D114" s="10"/>
    </row>
    <row r="115" spans="3:33" x14ac:dyDescent="0.2">
      <c r="D115" s="10"/>
    </row>
    <row r="116" spans="3:33" x14ac:dyDescent="0.2">
      <c r="D116" s="10"/>
    </row>
    <row r="117" spans="3:33" x14ac:dyDescent="0.2">
      <c r="D117" s="10"/>
    </row>
    <row r="118" spans="3:33" x14ac:dyDescent="0.2">
      <c r="D118" s="10"/>
    </row>
    <row r="119" spans="3:33" x14ac:dyDescent="0.2">
      <c r="D119" s="10"/>
    </row>
    <row r="120" spans="3:33" x14ac:dyDescent="0.2">
      <c r="D120" s="10"/>
    </row>
    <row r="121" spans="3:33" x14ac:dyDescent="0.2">
      <c r="D121" s="10"/>
    </row>
    <row r="122" spans="3:33" x14ac:dyDescent="0.2">
      <c r="D122" s="10"/>
    </row>
    <row r="123" spans="3:33" x14ac:dyDescent="0.2">
      <c r="D123" s="10"/>
    </row>
    <row r="124" spans="3:33" x14ac:dyDescent="0.2">
      <c r="D124" s="10"/>
    </row>
    <row r="125" spans="3:33" x14ac:dyDescent="0.2">
      <c r="D125" s="10"/>
    </row>
    <row r="126" spans="3:33" x14ac:dyDescent="0.2">
      <c r="D126" s="10"/>
    </row>
    <row r="127" spans="3:33" x14ac:dyDescent="0.2">
      <c r="D127" s="10"/>
    </row>
    <row r="128" spans="3:33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oC+j5vIJb5NZmH4i4KP8muMBPCahmoaKrnsuLe74RLVcrekRv4UgR4K0Qs8o4dInI1UNvfNxw4XsJNCufne2Ew==" saltValue="kDkUk3I83ch6K6R25+a6/g==" spinCount="100000" sheet="1" formatRows="0"/>
  <mergeCells count="6">
    <mergeCell ref="A1:G1"/>
    <mergeCell ref="C2:G2"/>
    <mergeCell ref="C3:G3"/>
    <mergeCell ref="C4:G4"/>
    <mergeCell ref="A106:C106"/>
    <mergeCell ref="A107:G111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0A5022-F562-4C7A-AC03-0241406D7C6F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82</v>
      </c>
    </row>
    <row r="2" spans="1:60" ht="24.95" customHeight="1" x14ac:dyDescent="0.2">
      <c r="A2" s="196" t="s">
        <v>8</v>
      </c>
      <c r="B2" s="49" t="s">
        <v>43</v>
      </c>
      <c r="C2" s="199" t="s">
        <v>44</v>
      </c>
      <c r="D2" s="197"/>
      <c r="E2" s="197"/>
      <c r="F2" s="197"/>
      <c r="G2" s="198"/>
      <c r="AG2" t="s">
        <v>83</v>
      </c>
    </row>
    <row r="3" spans="1:60" ht="24.95" customHeight="1" x14ac:dyDescent="0.2">
      <c r="A3" s="196" t="s">
        <v>9</v>
      </c>
      <c r="B3" s="49" t="s">
        <v>47</v>
      </c>
      <c r="C3" s="199" t="s">
        <v>48</v>
      </c>
      <c r="D3" s="197"/>
      <c r="E3" s="197"/>
      <c r="F3" s="197"/>
      <c r="G3" s="198"/>
      <c r="AC3" s="174" t="s">
        <v>83</v>
      </c>
      <c r="AG3" t="s">
        <v>84</v>
      </c>
    </row>
    <row r="4" spans="1:60" ht="24.95" customHeight="1" x14ac:dyDescent="0.2">
      <c r="A4" s="200" t="s">
        <v>10</v>
      </c>
      <c r="B4" s="201" t="s">
        <v>46</v>
      </c>
      <c r="C4" s="202" t="s">
        <v>49</v>
      </c>
      <c r="D4" s="203"/>
      <c r="E4" s="203"/>
      <c r="F4" s="203"/>
      <c r="G4" s="204"/>
      <c r="AG4" t="s">
        <v>85</v>
      </c>
    </row>
    <row r="5" spans="1:60" x14ac:dyDescent="0.2">
      <c r="D5" s="10"/>
    </row>
    <row r="6" spans="1:60" ht="38.25" x14ac:dyDescent="0.2">
      <c r="A6" s="206" t="s">
        <v>86</v>
      </c>
      <c r="B6" s="208" t="s">
        <v>87</v>
      </c>
      <c r="C6" s="208" t="s">
        <v>88</v>
      </c>
      <c r="D6" s="207" t="s">
        <v>89</v>
      </c>
      <c r="E6" s="206" t="s">
        <v>90</v>
      </c>
      <c r="F6" s="205" t="s">
        <v>91</v>
      </c>
      <c r="G6" s="206" t="s">
        <v>31</v>
      </c>
      <c r="H6" s="209" t="s">
        <v>32</v>
      </c>
      <c r="I6" s="209" t="s">
        <v>92</v>
      </c>
      <c r="J6" s="209" t="s">
        <v>33</v>
      </c>
      <c r="K6" s="209" t="s">
        <v>93</v>
      </c>
      <c r="L6" s="209" t="s">
        <v>94</v>
      </c>
      <c r="M6" s="209" t="s">
        <v>95</v>
      </c>
      <c r="N6" s="209" t="s">
        <v>96</v>
      </c>
      <c r="O6" s="209" t="s">
        <v>97</v>
      </c>
      <c r="P6" s="209" t="s">
        <v>98</v>
      </c>
      <c r="Q6" s="209" t="s">
        <v>99</v>
      </c>
      <c r="R6" s="209" t="s">
        <v>100</v>
      </c>
      <c r="S6" s="209" t="s">
        <v>101</v>
      </c>
      <c r="T6" s="209" t="s">
        <v>102</v>
      </c>
      <c r="U6" s="209" t="s">
        <v>103</v>
      </c>
      <c r="V6" s="209" t="s">
        <v>104</v>
      </c>
      <c r="W6" s="209" t="s">
        <v>105</v>
      </c>
      <c r="X6" s="209" t="s">
        <v>106</v>
      </c>
      <c r="Y6" s="209" t="s">
        <v>107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6" t="s">
        <v>108</v>
      </c>
      <c r="B8" s="237" t="s">
        <v>62</v>
      </c>
      <c r="C8" s="255" t="s">
        <v>283</v>
      </c>
      <c r="D8" s="238"/>
      <c r="E8" s="239"/>
      <c r="F8" s="240"/>
      <c r="G8" s="241">
        <f>SUMIF(AG9:AG25,"&lt;&gt;NOR",G9:G25)</f>
        <v>0</v>
      </c>
      <c r="H8" s="235"/>
      <c r="I8" s="235">
        <f>SUM(I9:I25)</f>
        <v>0</v>
      </c>
      <c r="J8" s="235"/>
      <c r="K8" s="235">
        <f>SUM(K9:K25)</f>
        <v>0</v>
      </c>
      <c r="L8" s="235"/>
      <c r="M8" s="235">
        <f>SUM(M9:M25)</f>
        <v>0</v>
      </c>
      <c r="N8" s="234"/>
      <c r="O8" s="234">
        <f>SUM(O9:O25)</f>
        <v>0</v>
      </c>
      <c r="P8" s="234"/>
      <c r="Q8" s="234">
        <f>SUM(Q9:Q25)</f>
        <v>0</v>
      </c>
      <c r="R8" s="235"/>
      <c r="S8" s="235"/>
      <c r="T8" s="235"/>
      <c r="U8" s="235"/>
      <c r="V8" s="235">
        <f>SUM(V9:V25)</f>
        <v>0</v>
      </c>
      <c r="W8" s="235"/>
      <c r="X8" s="235"/>
      <c r="Y8" s="235"/>
      <c r="AG8" t="s">
        <v>109</v>
      </c>
    </row>
    <row r="9" spans="1:60" outlineLevel="1" x14ac:dyDescent="0.2">
      <c r="A9" s="249">
        <v>1</v>
      </c>
      <c r="B9" s="250" t="s">
        <v>284</v>
      </c>
      <c r="C9" s="258" t="s">
        <v>285</v>
      </c>
      <c r="D9" s="251" t="s">
        <v>171</v>
      </c>
      <c r="E9" s="252">
        <v>1</v>
      </c>
      <c r="F9" s="253"/>
      <c r="G9" s="254">
        <f>ROUND(E9*F9,2)</f>
        <v>0</v>
      </c>
      <c r="H9" s="231"/>
      <c r="I9" s="230">
        <f>ROUND(E9*H9,2)</f>
        <v>0</v>
      </c>
      <c r="J9" s="231"/>
      <c r="K9" s="230">
        <f>ROUND(E9*J9,2)</f>
        <v>0</v>
      </c>
      <c r="L9" s="230">
        <v>21</v>
      </c>
      <c r="M9" s="230">
        <f>G9*(1+L9/100)</f>
        <v>0</v>
      </c>
      <c r="N9" s="229">
        <v>0</v>
      </c>
      <c r="O9" s="229">
        <f>ROUND(E9*N9,2)</f>
        <v>0</v>
      </c>
      <c r="P9" s="229">
        <v>0</v>
      </c>
      <c r="Q9" s="229">
        <f>ROUND(E9*P9,2)</f>
        <v>0</v>
      </c>
      <c r="R9" s="230"/>
      <c r="S9" s="230" t="s">
        <v>286</v>
      </c>
      <c r="T9" s="230" t="s">
        <v>260</v>
      </c>
      <c r="U9" s="230">
        <v>0</v>
      </c>
      <c r="V9" s="230">
        <f>ROUND(E9*U9,2)</f>
        <v>0</v>
      </c>
      <c r="W9" s="230"/>
      <c r="X9" s="230" t="s">
        <v>146</v>
      </c>
      <c r="Y9" s="230" t="s">
        <v>115</v>
      </c>
      <c r="Z9" s="210"/>
      <c r="AA9" s="210"/>
      <c r="AB9" s="210"/>
      <c r="AC9" s="210"/>
      <c r="AD9" s="210"/>
      <c r="AE9" s="210"/>
      <c r="AF9" s="210"/>
      <c r="AG9" s="210" t="s">
        <v>287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49">
        <v>2</v>
      </c>
      <c r="B10" s="250" t="s">
        <v>288</v>
      </c>
      <c r="C10" s="258" t="s">
        <v>289</v>
      </c>
      <c r="D10" s="251" t="s">
        <v>171</v>
      </c>
      <c r="E10" s="252">
        <v>1</v>
      </c>
      <c r="F10" s="253"/>
      <c r="G10" s="254">
        <f>ROUND(E10*F10,2)</f>
        <v>0</v>
      </c>
      <c r="H10" s="231"/>
      <c r="I10" s="230">
        <f>ROUND(E10*H10,2)</f>
        <v>0</v>
      </c>
      <c r="J10" s="231"/>
      <c r="K10" s="230">
        <f>ROUND(E10*J10,2)</f>
        <v>0</v>
      </c>
      <c r="L10" s="230">
        <v>21</v>
      </c>
      <c r="M10" s="230">
        <f>G10*(1+L10/100)</f>
        <v>0</v>
      </c>
      <c r="N10" s="229">
        <v>0</v>
      </c>
      <c r="O10" s="229">
        <f>ROUND(E10*N10,2)</f>
        <v>0</v>
      </c>
      <c r="P10" s="229">
        <v>0</v>
      </c>
      <c r="Q10" s="229">
        <f>ROUND(E10*P10,2)</f>
        <v>0</v>
      </c>
      <c r="R10" s="230"/>
      <c r="S10" s="230" t="s">
        <v>286</v>
      </c>
      <c r="T10" s="230" t="s">
        <v>260</v>
      </c>
      <c r="U10" s="230">
        <v>0</v>
      </c>
      <c r="V10" s="230">
        <f>ROUND(E10*U10,2)</f>
        <v>0</v>
      </c>
      <c r="W10" s="230"/>
      <c r="X10" s="230" t="s">
        <v>146</v>
      </c>
      <c r="Y10" s="230" t="s">
        <v>115</v>
      </c>
      <c r="Z10" s="210"/>
      <c r="AA10" s="210"/>
      <c r="AB10" s="210"/>
      <c r="AC10" s="210"/>
      <c r="AD10" s="210"/>
      <c r="AE10" s="210"/>
      <c r="AF10" s="210"/>
      <c r="AG10" s="210" t="s">
        <v>287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9">
        <v>3</v>
      </c>
      <c r="B11" s="250" t="s">
        <v>290</v>
      </c>
      <c r="C11" s="258" t="s">
        <v>291</v>
      </c>
      <c r="D11" s="251" t="s">
        <v>171</v>
      </c>
      <c r="E11" s="252">
        <v>1</v>
      </c>
      <c r="F11" s="253"/>
      <c r="G11" s="254">
        <f>ROUND(E11*F11,2)</f>
        <v>0</v>
      </c>
      <c r="H11" s="231"/>
      <c r="I11" s="230">
        <f>ROUND(E11*H11,2)</f>
        <v>0</v>
      </c>
      <c r="J11" s="231"/>
      <c r="K11" s="230">
        <f>ROUND(E11*J11,2)</f>
        <v>0</v>
      </c>
      <c r="L11" s="230">
        <v>21</v>
      </c>
      <c r="M11" s="230">
        <f>G11*(1+L11/100)</f>
        <v>0</v>
      </c>
      <c r="N11" s="229">
        <v>0</v>
      </c>
      <c r="O11" s="229">
        <f>ROUND(E11*N11,2)</f>
        <v>0</v>
      </c>
      <c r="P11" s="229">
        <v>0</v>
      </c>
      <c r="Q11" s="229">
        <f>ROUND(E11*P11,2)</f>
        <v>0</v>
      </c>
      <c r="R11" s="230"/>
      <c r="S11" s="230" t="s">
        <v>286</v>
      </c>
      <c r="T11" s="230" t="s">
        <v>260</v>
      </c>
      <c r="U11" s="230">
        <v>0</v>
      </c>
      <c r="V11" s="230">
        <f>ROUND(E11*U11,2)</f>
        <v>0</v>
      </c>
      <c r="W11" s="230"/>
      <c r="X11" s="230" t="s">
        <v>146</v>
      </c>
      <c r="Y11" s="230" t="s">
        <v>115</v>
      </c>
      <c r="Z11" s="210"/>
      <c r="AA11" s="210"/>
      <c r="AB11" s="210"/>
      <c r="AC11" s="210"/>
      <c r="AD11" s="210"/>
      <c r="AE11" s="210"/>
      <c r="AF11" s="210"/>
      <c r="AG11" s="210" t="s">
        <v>287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9">
        <v>4</v>
      </c>
      <c r="B12" s="250" t="s">
        <v>292</v>
      </c>
      <c r="C12" s="258" t="s">
        <v>293</v>
      </c>
      <c r="D12" s="251" t="s">
        <v>171</v>
      </c>
      <c r="E12" s="252">
        <v>1</v>
      </c>
      <c r="F12" s="253"/>
      <c r="G12" s="254">
        <f>ROUND(E12*F12,2)</f>
        <v>0</v>
      </c>
      <c r="H12" s="231"/>
      <c r="I12" s="230">
        <f>ROUND(E12*H12,2)</f>
        <v>0</v>
      </c>
      <c r="J12" s="231"/>
      <c r="K12" s="230">
        <f>ROUND(E12*J12,2)</f>
        <v>0</v>
      </c>
      <c r="L12" s="230">
        <v>21</v>
      </c>
      <c r="M12" s="230">
        <f>G12*(1+L12/100)</f>
        <v>0</v>
      </c>
      <c r="N12" s="229">
        <v>0</v>
      </c>
      <c r="O12" s="229">
        <f>ROUND(E12*N12,2)</f>
        <v>0</v>
      </c>
      <c r="P12" s="229">
        <v>0</v>
      </c>
      <c r="Q12" s="229">
        <f>ROUND(E12*P12,2)</f>
        <v>0</v>
      </c>
      <c r="R12" s="230"/>
      <c r="S12" s="230" t="s">
        <v>286</v>
      </c>
      <c r="T12" s="230" t="s">
        <v>260</v>
      </c>
      <c r="U12" s="230">
        <v>0</v>
      </c>
      <c r="V12" s="230">
        <f>ROUND(E12*U12,2)</f>
        <v>0</v>
      </c>
      <c r="W12" s="230"/>
      <c r="X12" s="230" t="s">
        <v>146</v>
      </c>
      <c r="Y12" s="230" t="s">
        <v>115</v>
      </c>
      <c r="Z12" s="210"/>
      <c r="AA12" s="210"/>
      <c r="AB12" s="210"/>
      <c r="AC12" s="210"/>
      <c r="AD12" s="210"/>
      <c r="AE12" s="210"/>
      <c r="AF12" s="210"/>
      <c r="AG12" s="210" t="s">
        <v>287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1" x14ac:dyDescent="0.2">
      <c r="A13" s="249">
        <v>5</v>
      </c>
      <c r="B13" s="250" t="s">
        <v>294</v>
      </c>
      <c r="C13" s="258" t="s">
        <v>295</v>
      </c>
      <c r="D13" s="251" t="s">
        <v>171</v>
      </c>
      <c r="E13" s="252">
        <v>1</v>
      </c>
      <c r="F13" s="253"/>
      <c r="G13" s="254">
        <f>ROUND(E13*F13,2)</f>
        <v>0</v>
      </c>
      <c r="H13" s="231"/>
      <c r="I13" s="230">
        <f>ROUND(E13*H13,2)</f>
        <v>0</v>
      </c>
      <c r="J13" s="231"/>
      <c r="K13" s="230">
        <f>ROUND(E13*J13,2)</f>
        <v>0</v>
      </c>
      <c r="L13" s="230">
        <v>21</v>
      </c>
      <c r="M13" s="230">
        <f>G13*(1+L13/100)</f>
        <v>0</v>
      </c>
      <c r="N13" s="229">
        <v>0</v>
      </c>
      <c r="O13" s="229">
        <f>ROUND(E13*N13,2)</f>
        <v>0</v>
      </c>
      <c r="P13" s="229">
        <v>0</v>
      </c>
      <c r="Q13" s="229">
        <f>ROUND(E13*P13,2)</f>
        <v>0</v>
      </c>
      <c r="R13" s="230"/>
      <c r="S13" s="230" t="s">
        <v>286</v>
      </c>
      <c r="T13" s="230" t="s">
        <v>260</v>
      </c>
      <c r="U13" s="230">
        <v>0</v>
      </c>
      <c r="V13" s="230">
        <f>ROUND(E13*U13,2)</f>
        <v>0</v>
      </c>
      <c r="W13" s="230"/>
      <c r="X13" s="230" t="s">
        <v>146</v>
      </c>
      <c r="Y13" s="230" t="s">
        <v>115</v>
      </c>
      <c r="Z13" s="210"/>
      <c r="AA13" s="210"/>
      <c r="AB13" s="210"/>
      <c r="AC13" s="210"/>
      <c r="AD13" s="210"/>
      <c r="AE13" s="210"/>
      <c r="AF13" s="210"/>
      <c r="AG13" s="210" t="s">
        <v>287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49">
        <v>6</v>
      </c>
      <c r="B14" s="250" t="s">
        <v>296</v>
      </c>
      <c r="C14" s="258" t="s">
        <v>297</v>
      </c>
      <c r="D14" s="251" t="s">
        <v>171</v>
      </c>
      <c r="E14" s="252">
        <v>1</v>
      </c>
      <c r="F14" s="253"/>
      <c r="G14" s="254">
        <f>ROUND(E14*F14,2)</f>
        <v>0</v>
      </c>
      <c r="H14" s="231"/>
      <c r="I14" s="230">
        <f>ROUND(E14*H14,2)</f>
        <v>0</v>
      </c>
      <c r="J14" s="231"/>
      <c r="K14" s="230">
        <f>ROUND(E14*J14,2)</f>
        <v>0</v>
      </c>
      <c r="L14" s="230">
        <v>21</v>
      </c>
      <c r="M14" s="230">
        <f>G14*(1+L14/100)</f>
        <v>0</v>
      </c>
      <c r="N14" s="229">
        <v>0</v>
      </c>
      <c r="O14" s="229">
        <f>ROUND(E14*N14,2)</f>
        <v>0</v>
      </c>
      <c r="P14" s="229">
        <v>0</v>
      </c>
      <c r="Q14" s="229">
        <f>ROUND(E14*P14,2)</f>
        <v>0</v>
      </c>
      <c r="R14" s="230"/>
      <c r="S14" s="230" t="s">
        <v>286</v>
      </c>
      <c r="T14" s="230" t="s">
        <v>260</v>
      </c>
      <c r="U14" s="230">
        <v>0</v>
      </c>
      <c r="V14" s="230">
        <f>ROUND(E14*U14,2)</f>
        <v>0</v>
      </c>
      <c r="W14" s="230"/>
      <c r="X14" s="230" t="s">
        <v>146</v>
      </c>
      <c r="Y14" s="230" t="s">
        <v>115</v>
      </c>
      <c r="Z14" s="210"/>
      <c r="AA14" s="210"/>
      <c r="AB14" s="210"/>
      <c r="AC14" s="210"/>
      <c r="AD14" s="210"/>
      <c r="AE14" s="210"/>
      <c r="AF14" s="210"/>
      <c r="AG14" s="210" t="s">
        <v>287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49">
        <v>7</v>
      </c>
      <c r="B15" s="250" t="s">
        <v>298</v>
      </c>
      <c r="C15" s="258" t="s">
        <v>299</v>
      </c>
      <c r="D15" s="251" t="s">
        <v>171</v>
      </c>
      <c r="E15" s="252">
        <v>1</v>
      </c>
      <c r="F15" s="253"/>
      <c r="G15" s="254">
        <f>ROUND(E15*F15,2)</f>
        <v>0</v>
      </c>
      <c r="H15" s="231"/>
      <c r="I15" s="230">
        <f>ROUND(E15*H15,2)</f>
        <v>0</v>
      </c>
      <c r="J15" s="231"/>
      <c r="K15" s="230">
        <f>ROUND(E15*J15,2)</f>
        <v>0</v>
      </c>
      <c r="L15" s="230">
        <v>21</v>
      </c>
      <c r="M15" s="230">
        <f>G15*(1+L15/100)</f>
        <v>0</v>
      </c>
      <c r="N15" s="229">
        <v>0</v>
      </c>
      <c r="O15" s="229">
        <f>ROUND(E15*N15,2)</f>
        <v>0</v>
      </c>
      <c r="P15" s="229">
        <v>0</v>
      </c>
      <c r="Q15" s="229">
        <f>ROUND(E15*P15,2)</f>
        <v>0</v>
      </c>
      <c r="R15" s="230"/>
      <c r="S15" s="230" t="s">
        <v>286</v>
      </c>
      <c r="T15" s="230" t="s">
        <v>260</v>
      </c>
      <c r="U15" s="230">
        <v>0</v>
      </c>
      <c r="V15" s="230">
        <f>ROUND(E15*U15,2)</f>
        <v>0</v>
      </c>
      <c r="W15" s="230"/>
      <c r="X15" s="230" t="s">
        <v>146</v>
      </c>
      <c r="Y15" s="230" t="s">
        <v>115</v>
      </c>
      <c r="Z15" s="210"/>
      <c r="AA15" s="210"/>
      <c r="AB15" s="210"/>
      <c r="AC15" s="210"/>
      <c r="AD15" s="210"/>
      <c r="AE15" s="210"/>
      <c r="AF15" s="210"/>
      <c r="AG15" s="210" t="s">
        <v>287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49">
        <v>8</v>
      </c>
      <c r="B16" s="250" t="s">
        <v>300</v>
      </c>
      <c r="C16" s="258" t="s">
        <v>301</v>
      </c>
      <c r="D16" s="251" t="s">
        <v>171</v>
      </c>
      <c r="E16" s="252">
        <v>1</v>
      </c>
      <c r="F16" s="253"/>
      <c r="G16" s="254">
        <f>ROUND(E16*F16,2)</f>
        <v>0</v>
      </c>
      <c r="H16" s="231"/>
      <c r="I16" s="230">
        <f>ROUND(E16*H16,2)</f>
        <v>0</v>
      </c>
      <c r="J16" s="231"/>
      <c r="K16" s="230">
        <f>ROUND(E16*J16,2)</f>
        <v>0</v>
      </c>
      <c r="L16" s="230">
        <v>21</v>
      </c>
      <c r="M16" s="230">
        <f>G16*(1+L16/100)</f>
        <v>0</v>
      </c>
      <c r="N16" s="229">
        <v>0</v>
      </c>
      <c r="O16" s="229">
        <f>ROUND(E16*N16,2)</f>
        <v>0</v>
      </c>
      <c r="P16" s="229">
        <v>0</v>
      </c>
      <c r="Q16" s="229">
        <f>ROUND(E16*P16,2)</f>
        <v>0</v>
      </c>
      <c r="R16" s="230"/>
      <c r="S16" s="230" t="s">
        <v>286</v>
      </c>
      <c r="T16" s="230" t="s">
        <v>260</v>
      </c>
      <c r="U16" s="230">
        <v>0</v>
      </c>
      <c r="V16" s="230">
        <f>ROUND(E16*U16,2)</f>
        <v>0</v>
      </c>
      <c r="W16" s="230"/>
      <c r="X16" s="230" t="s">
        <v>146</v>
      </c>
      <c r="Y16" s="230" t="s">
        <v>115</v>
      </c>
      <c r="Z16" s="210"/>
      <c r="AA16" s="210"/>
      <c r="AB16" s="210"/>
      <c r="AC16" s="210"/>
      <c r="AD16" s="210"/>
      <c r="AE16" s="210"/>
      <c r="AF16" s="210"/>
      <c r="AG16" s="210" t="s">
        <v>287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49">
        <v>9</v>
      </c>
      <c r="B17" s="250" t="s">
        <v>302</v>
      </c>
      <c r="C17" s="258" t="s">
        <v>303</v>
      </c>
      <c r="D17" s="251" t="s">
        <v>171</v>
      </c>
      <c r="E17" s="252">
        <v>1</v>
      </c>
      <c r="F17" s="253"/>
      <c r="G17" s="254">
        <f>ROUND(E17*F17,2)</f>
        <v>0</v>
      </c>
      <c r="H17" s="231"/>
      <c r="I17" s="230">
        <f>ROUND(E17*H17,2)</f>
        <v>0</v>
      </c>
      <c r="J17" s="231"/>
      <c r="K17" s="230">
        <f>ROUND(E17*J17,2)</f>
        <v>0</v>
      </c>
      <c r="L17" s="230">
        <v>21</v>
      </c>
      <c r="M17" s="230">
        <f>G17*(1+L17/100)</f>
        <v>0</v>
      </c>
      <c r="N17" s="229">
        <v>0</v>
      </c>
      <c r="O17" s="229">
        <f>ROUND(E17*N17,2)</f>
        <v>0</v>
      </c>
      <c r="P17" s="229">
        <v>0</v>
      </c>
      <c r="Q17" s="229">
        <f>ROUND(E17*P17,2)</f>
        <v>0</v>
      </c>
      <c r="R17" s="230"/>
      <c r="S17" s="230" t="s">
        <v>286</v>
      </c>
      <c r="T17" s="230" t="s">
        <v>260</v>
      </c>
      <c r="U17" s="230">
        <v>0</v>
      </c>
      <c r="V17" s="230">
        <f>ROUND(E17*U17,2)</f>
        <v>0</v>
      </c>
      <c r="W17" s="230"/>
      <c r="X17" s="230" t="s">
        <v>114</v>
      </c>
      <c r="Y17" s="230" t="s">
        <v>115</v>
      </c>
      <c r="Z17" s="210"/>
      <c r="AA17" s="210"/>
      <c r="AB17" s="210"/>
      <c r="AC17" s="210"/>
      <c r="AD17" s="210"/>
      <c r="AE17" s="210"/>
      <c r="AF17" s="210"/>
      <c r="AG17" s="210" t="s">
        <v>304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49">
        <v>10</v>
      </c>
      <c r="B18" s="250" t="s">
        <v>305</v>
      </c>
      <c r="C18" s="258" t="s">
        <v>306</v>
      </c>
      <c r="D18" s="251" t="s">
        <v>171</v>
      </c>
      <c r="E18" s="252">
        <v>1</v>
      </c>
      <c r="F18" s="253"/>
      <c r="G18" s="254">
        <f>ROUND(E18*F18,2)</f>
        <v>0</v>
      </c>
      <c r="H18" s="231"/>
      <c r="I18" s="230">
        <f>ROUND(E18*H18,2)</f>
        <v>0</v>
      </c>
      <c r="J18" s="231"/>
      <c r="K18" s="230">
        <f>ROUND(E18*J18,2)</f>
        <v>0</v>
      </c>
      <c r="L18" s="230">
        <v>21</v>
      </c>
      <c r="M18" s="230">
        <f>G18*(1+L18/100)</f>
        <v>0</v>
      </c>
      <c r="N18" s="229">
        <v>0</v>
      </c>
      <c r="O18" s="229">
        <f>ROUND(E18*N18,2)</f>
        <v>0</v>
      </c>
      <c r="P18" s="229">
        <v>0</v>
      </c>
      <c r="Q18" s="229">
        <f>ROUND(E18*P18,2)</f>
        <v>0</v>
      </c>
      <c r="R18" s="230"/>
      <c r="S18" s="230" t="s">
        <v>286</v>
      </c>
      <c r="T18" s="230" t="s">
        <v>260</v>
      </c>
      <c r="U18" s="230">
        <v>0</v>
      </c>
      <c r="V18" s="230">
        <f>ROUND(E18*U18,2)</f>
        <v>0</v>
      </c>
      <c r="W18" s="230"/>
      <c r="X18" s="230" t="s">
        <v>114</v>
      </c>
      <c r="Y18" s="230" t="s">
        <v>115</v>
      </c>
      <c r="Z18" s="210"/>
      <c r="AA18" s="210"/>
      <c r="AB18" s="210"/>
      <c r="AC18" s="210"/>
      <c r="AD18" s="210"/>
      <c r="AE18" s="210"/>
      <c r="AF18" s="210"/>
      <c r="AG18" s="210" t="s">
        <v>304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49">
        <v>11</v>
      </c>
      <c r="B19" s="250" t="s">
        <v>307</v>
      </c>
      <c r="C19" s="258" t="s">
        <v>308</v>
      </c>
      <c r="D19" s="251" t="s">
        <v>171</v>
      </c>
      <c r="E19" s="252">
        <v>1</v>
      </c>
      <c r="F19" s="253"/>
      <c r="G19" s="254">
        <f>ROUND(E19*F19,2)</f>
        <v>0</v>
      </c>
      <c r="H19" s="231"/>
      <c r="I19" s="230">
        <f>ROUND(E19*H19,2)</f>
        <v>0</v>
      </c>
      <c r="J19" s="231"/>
      <c r="K19" s="230">
        <f>ROUND(E19*J19,2)</f>
        <v>0</v>
      </c>
      <c r="L19" s="230">
        <v>21</v>
      </c>
      <c r="M19" s="230">
        <f>G19*(1+L19/100)</f>
        <v>0</v>
      </c>
      <c r="N19" s="229">
        <v>0</v>
      </c>
      <c r="O19" s="229">
        <f>ROUND(E19*N19,2)</f>
        <v>0</v>
      </c>
      <c r="P19" s="229">
        <v>0</v>
      </c>
      <c r="Q19" s="229">
        <f>ROUND(E19*P19,2)</f>
        <v>0</v>
      </c>
      <c r="R19" s="230"/>
      <c r="S19" s="230" t="s">
        <v>286</v>
      </c>
      <c r="T19" s="230" t="s">
        <v>260</v>
      </c>
      <c r="U19" s="230">
        <v>0</v>
      </c>
      <c r="V19" s="230">
        <f>ROUND(E19*U19,2)</f>
        <v>0</v>
      </c>
      <c r="W19" s="230"/>
      <c r="X19" s="230" t="s">
        <v>114</v>
      </c>
      <c r="Y19" s="230" t="s">
        <v>115</v>
      </c>
      <c r="Z19" s="210"/>
      <c r="AA19" s="210"/>
      <c r="AB19" s="210"/>
      <c r="AC19" s="210"/>
      <c r="AD19" s="210"/>
      <c r="AE19" s="210"/>
      <c r="AF19" s="210"/>
      <c r="AG19" s="210" t="s">
        <v>304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9">
        <v>12</v>
      </c>
      <c r="B20" s="250" t="s">
        <v>309</v>
      </c>
      <c r="C20" s="258" t="s">
        <v>310</v>
      </c>
      <c r="D20" s="251" t="s">
        <v>171</v>
      </c>
      <c r="E20" s="252">
        <v>1</v>
      </c>
      <c r="F20" s="253"/>
      <c r="G20" s="254">
        <f>ROUND(E20*F20,2)</f>
        <v>0</v>
      </c>
      <c r="H20" s="231"/>
      <c r="I20" s="230">
        <f>ROUND(E20*H20,2)</f>
        <v>0</v>
      </c>
      <c r="J20" s="231"/>
      <c r="K20" s="230">
        <f>ROUND(E20*J20,2)</f>
        <v>0</v>
      </c>
      <c r="L20" s="230">
        <v>21</v>
      </c>
      <c r="M20" s="230">
        <f>G20*(1+L20/100)</f>
        <v>0</v>
      </c>
      <c r="N20" s="229">
        <v>0</v>
      </c>
      <c r="O20" s="229">
        <f>ROUND(E20*N20,2)</f>
        <v>0</v>
      </c>
      <c r="P20" s="229">
        <v>0</v>
      </c>
      <c r="Q20" s="229">
        <f>ROUND(E20*P20,2)</f>
        <v>0</v>
      </c>
      <c r="R20" s="230"/>
      <c r="S20" s="230" t="s">
        <v>286</v>
      </c>
      <c r="T20" s="230" t="s">
        <v>260</v>
      </c>
      <c r="U20" s="230">
        <v>0</v>
      </c>
      <c r="V20" s="230">
        <f>ROUND(E20*U20,2)</f>
        <v>0</v>
      </c>
      <c r="W20" s="230"/>
      <c r="X20" s="230" t="s">
        <v>146</v>
      </c>
      <c r="Y20" s="230" t="s">
        <v>115</v>
      </c>
      <c r="Z20" s="210"/>
      <c r="AA20" s="210"/>
      <c r="AB20" s="210"/>
      <c r="AC20" s="210"/>
      <c r="AD20" s="210"/>
      <c r="AE20" s="210"/>
      <c r="AF20" s="210"/>
      <c r="AG20" s="210" t="s">
        <v>287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49">
        <v>13</v>
      </c>
      <c r="B21" s="250" t="s">
        <v>311</v>
      </c>
      <c r="C21" s="258" t="s">
        <v>312</v>
      </c>
      <c r="D21" s="251" t="s">
        <v>171</v>
      </c>
      <c r="E21" s="252">
        <v>1</v>
      </c>
      <c r="F21" s="253"/>
      <c r="G21" s="254">
        <f>ROUND(E21*F21,2)</f>
        <v>0</v>
      </c>
      <c r="H21" s="231"/>
      <c r="I21" s="230">
        <f>ROUND(E21*H21,2)</f>
        <v>0</v>
      </c>
      <c r="J21" s="231"/>
      <c r="K21" s="230">
        <f>ROUND(E21*J21,2)</f>
        <v>0</v>
      </c>
      <c r="L21" s="230">
        <v>21</v>
      </c>
      <c r="M21" s="230">
        <f>G21*(1+L21/100)</f>
        <v>0</v>
      </c>
      <c r="N21" s="229">
        <v>0</v>
      </c>
      <c r="O21" s="229">
        <f>ROUND(E21*N21,2)</f>
        <v>0</v>
      </c>
      <c r="P21" s="229">
        <v>0</v>
      </c>
      <c r="Q21" s="229">
        <f>ROUND(E21*P21,2)</f>
        <v>0</v>
      </c>
      <c r="R21" s="230"/>
      <c r="S21" s="230" t="s">
        <v>286</v>
      </c>
      <c r="T21" s="230" t="s">
        <v>260</v>
      </c>
      <c r="U21" s="230">
        <v>0</v>
      </c>
      <c r="V21" s="230">
        <f>ROUND(E21*U21,2)</f>
        <v>0</v>
      </c>
      <c r="W21" s="230"/>
      <c r="X21" s="230" t="s">
        <v>146</v>
      </c>
      <c r="Y21" s="230" t="s">
        <v>115</v>
      </c>
      <c r="Z21" s="210"/>
      <c r="AA21" s="210"/>
      <c r="AB21" s="210"/>
      <c r="AC21" s="210"/>
      <c r="AD21" s="210"/>
      <c r="AE21" s="210"/>
      <c r="AF21" s="210"/>
      <c r="AG21" s="210" t="s">
        <v>287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49">
        <v>14</v>
      </c>
      <c r="B22" s="250" t="s">
        <v>313</v>
      </c>
      <c r="C22" s="258" t="s">
        <v>314</v>
      </c>
      <c r="D22" s="251" t="s">
        <v>171</v>
      </c>
      <c r="E22" s="252">
        <v>1</v>
      </c>
      <c r="F22" s="253"/>
      <c r="G22" s="254">
        <f>ROUND(E22*F22,2)</f>
        <v>0</v>
      </c>
      <c r="H22" s="231"/>
      <c r="I22" s="230">
        <f>ROUND(E22*H22,2)</f>
        <v>0</v>
      </c>
      <c r="J22" s="231"/>
      <c r="K22" s="230">
        <f>ROUND(E22*J22,2)</f>
        <v>0</v>
      </c>
      <c r="L22" s="230">
        <v>21</v>
      </c>
      <c r="M22" s="230">
        <f>G22*(1+L22/100)</f>
        <v>0</v>
      </c>
      <c r="N22" s="229">
        <v>0</v>
      </c>
      <c r="O22" s="229">
        <f>ROUND(E22*N22,2)</f>
        <v>0</v>
      </c>
      <c r="P22" s="229">
        <v>0</v>
      </c>
      <c r="Q22" s="229">
        <f>ROUND(E22*P22,2)</f>
        <v>0</v>
      </c>
      <c r="R22" s="230"/>
      <c r="S22" s="230" t="s">
        <v>286</v>
      </c>
      <c r="T22" s="230" t="s">
        <v>260</v>
      </c>
      <c r="U22" s="230">
        <v>0</v>
      </c>
      <c r="V22" s="230">
        <f>ROUND(E22*U22,2)</f>
        <v>0</v>
      </c>
      <c r="W22" s="230"/>
      <c r="X22" s="230" t="s">
        <v>146</v>
      </c>
      <c r="Y22" s="230" t="s">
        <v>115</v>
      </c>
      <c r="Z22" s="210"/>
      <c r="AA22" s="210"/>
      <c r="AB22" s="210"/>
      <c r="AC22" s="210"/>
      <c r="AD22" s="210"/>
      <c r="AE22" s="210"/>
      <c r="AF22" s="210"/>
      <c r="AG22" s="210" t="s">
        <v>287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49">
        <v>15</v>
      </c>
      <c r="B23" s="250" t="s">
        <v>315</v>
      </c>
      <c r="C23" s="258" t="s">
        <v>316</v>
      </c>
      <c r="D23" s="251" t="s">
        <v>156</v>
      </c>
      <c r="E23" s="252">
        <v>180</v>
      </c>
      <c r="F23" s="253"/>
      <c r="G23" s="254">
        <f>ROUND(E23*F23,2)</f>
        <v>0</v>
      </c>
      <c r="H23" s="231"/>
      <c r="I23" s="230">
        <f>ROUND(E23*H23,2)</f>
        <v>0</v>
      </c>
      <c r="J23" s="231"/>
      <c r="K23" s="230">
        <f>ROUND(E23*J23,2)</f>
        <v>0</v>
      </c>
      <c r="L23" s="230">
        <v>21</v>
      </c>
      <c r="M23" s="230">
        <f>G23*(1+L23/100)</f>
        <v>0</v>
      </c>
      <c r="N23" s="229">
        <v>0</v>
      </c>
      <c r="O23" s="229">
        <f>ROUND(E23*N23,2)</f>
        <v>0</v>
      </c>
      <c r="P23" s="229">
        <v>0</v>
      </c>
      <c r="Q23" s="229">
        <f>ROUND(E23*P23,2)</f>
        <v>0</v>
      </c>
      <c r="R23" s="230"/>
      <c r="S23" s="230" t="s">
        <v>286</v>
      </c>
      <c r="T23" s="230" t="s">
        <v>260</v>
      </c>
      <c r="U23" s="230">
        <v>0</v>
      </c>
      <c r="V23" s="230">
        <f>ROUND(E23*U23,2)</f>
        <v>0</v>
      </c>
      <c r="W23" s="230"/>
      <c r="X23" s="230" t="s">
        <v>146</v>
      </c>
      <c r="Y23" s="230" t="s">
        <v>115</v>
      </c>
      <c r="Z23" s="210"/>
      <c r="AA23" s="210"/>
      <c r="AB23" s="210"/>
      <c r="AC23" s="210"/>
      <c r="AD23" s="210"/>
      <c r="AE23" s="210"/>
      <c r="AF23" s="210"/>
      <c r="AG23" s="210" t="s">
        <v>287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49">
        <v>16</v>
      </c>
      <c r="B24" s="250" t="s">
        <v>317</v>
      </c>
      <c r="C24" s="258" t="s">
        <v>318</v>
      </c>
      <c r="D24" s="251" t="s">
        <v>171</v>
      </c>
      <c r="E24" s="252">
        <v>6</v>
      </c>
      <c r="F24" s="253"/>
      <c r="G24" s="254">
        <f>ROUND(E24*F24,2)</f>
        <v>0</v>
      </c>
      <c r="H24" s="231"/>
      <c r="I24" s="230">
        <f>ROUND(E24*H24,2)</f>
        <v>0</v>
      </c>
      <c r="J24" s="231"/>
      <c r="K24" s="230">
        <f>ROUND(E24*J24,2)</f>
        <v>0</v>
      </c>
      <c r="L24" s="230">
        <v>21</v>
      </c>
      <c r="M24" s="230">
        <f>G24*(1+L24/100)</f>
        <v>0</v>
      </c>
      <c r="N24" s="229">
        <v>0</v>
      </c>
      <c r="O24" s="229">
        <f>ROUND(E24*N24,2)</f>
        <v>0</v>
      </c>
      <c r="P24" s="229">
        <v>0</v>
      </c>
      <c r="Q24" s="229">
        <f>ROUND(E24*P24,2)</f>
        <v>0</v>
      </c>
      <c r="R24" s="230"/>
      <c r="S24" s="230" t="s">
        <v>286</v>
      </c>
      <c r="T24" s="230" t="s">
        <v>260</v>
      </c>
      <c r="U24" s="230">
        <v>0</v>
      </c>
      <c r="V24" s="230">
        <f>ROUND(E24*U24,2)</f>
        <v>0</v>
      </c>
      <c r="W24" s="230"/>
      <c r="X24" s="230" t="s">
        <v>146</v>
      </c>
      <c r="Y24" s="230" t="s">
        <v>115</v>
      </c>
      <c r="Z24" s="210"/>
      <c r="AA24" s="210"/>
      <c r="AB24" s="210"/>
      <c r="AC24" s="210"/>
      <c r="AD24" s="210"/>
      <c r="AE24" s="210"/>
      <c r="AF24" s="210"/>
      <c r="AG24" s="210" t="s">
        <v>287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43">
        <v>17</v>
      </c>
      <c r="B25" s="244" t="s">
        <v>319</v>
      </c>
      <c r="C25" s="256" t="s">
        <v>320</v>
      </c>
      <c r="D25" s="245" t="s">
        <v>321</v>
      </c>
      <c r="E25" s="246">
        <v>40</v>
      </c>
      <c r="F25" s="247"/>
      <c r="G25" s="248">
        <f>ROUND(E25*F25,2)</f>
        <v>0</v>
      </c>
      <c r="H25" s="231"/>
      <c r="I25" s="230">
        <f>ROUND(E25*H25,2)</f>
        <v>0</v>
      </c>
      <c r="J25" s="231"/>
      <c r="K25" s="230">
        <f>ROUND(E25*J25,2)</f>
        <v>0</v>
      </c>
      <c r="L25" s="230">
        <v>21</v>
      </c>
      <c r="M25" s="230">
        <f>G25*(1+L25/100)</f>
        <v>0</v>
      </c>
      <c r="N25" s="229">
        <v>0</v>
      </c>
      <c r="O25" s="229">
        <f>ROUND(E25*N25,2)</f>
        <v>0</v>
      </c>
      <c r="P25" s="229">
        <v>0</v>
      </c>
      <c r="Q25" s="229">
        <f>ROUND(E25*P25,2)</f>
        <v>0</v>
      </c>
      <c r="R25" s="230"/>
      <c r="S25" s="230" t="s">
        <v>286</v>
      </c>
      <c r="T25" s="230" t="s">
        <v>260</v>
      </c>
      <c r="U25" s="230">
        <v>0</v>
      </c>
      <c r="V25" s="230">
        <f>ROUND(E25*U25,2)</f>
        <v>0</v>
      </c>
      <c r="W25" s="230"/>
      <c r="X25" s="230" t="s">
        <v>114</v>
      </c>
      <c r="Y25" s="230" t="s">
        <v>115</v>
      </c>
      <c r="Z25" s="210"/>
      <c r="AA25" s="210"/>
      <c r="AB25" s="210"/>
      <c r="AC25" s="210"/>
      <c r="AD25" s="210"/>
      <c r="AE25" s="210"/>
      <c r="AF25" s="210"/>
      <c r="AG25" s="210" t="s">
        <v>304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x14ac:dyDescent="0.2">
      <c r="A26" s="3"/>
      <c r="B26" s="4"/>
      <c r="C26" s="259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AE26">
        <v>12</v>
      </c>
      <c r="AF26">
        <v>21</v>
      </c>
      <c r="AG26" t="s">
        <v>94</v>
      </c>
    </row>
    <row r="27" spans="1:60" x14ac:dyDescent="0.2">
      <c r="A27" s="213"/>
      <c r="B27" s="214" t="s">
        <v>31</v>
      </c>
      <c r="C27" s="260"/>
      <c r="D27" s="215"/>
      <c r="E27" s="216"/>
      <c r="F27" s="216"/>
      <c r="G27" s="242">
        <f>G8</f>
        <v>0</v>
      </c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AE27">
        <f>SUMIF(L7:L25,AE26,G7:G25)</f>
        <v>0</v>
      </c>
      <c r="AF27">
        <f>SUMIF(L7:L25,AF26,G7:G25)</f>
        <v>0</v>
      </c>
      <c r="AG27" t="s">
        <v>279</v>
      </c>
    </row>
    <row r="28" spans="1:60" x14ac:dyDescent="0.2">
      <c r="A28" s="3"/>
      <c r="B28" s="4"/>
      <c r="C28" s="259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60" x14ac:dyDescent="0.2">
      <c r="A29" s="3"/>
      <c r="B29" s="4"/>
      <c r="C29" s="259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60" x14ac:dyDescent="0.2">
      <c r="A30" s="217" t="s">
        <v>280</v>
      </c>
      <c r="B30" s="217"/>
      <c r="C30" s="261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60" x14ac:dyDescent="0.2">
      <c r="A31" s="218"/>
      <c r="B31" s="219"/>
      <c r="C31" s="262"/>
      <c r="D31" s="219"/>
      <c r="E31" s="219"/>
      <c r="F31" s="219"/>
      <c r="G31" s="220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AG31" t="s">
        <v>281</v>
      </c>
    </row>
    <row r="32" spans="1:60" x14ac:dyDescent="0.2">
      <c r="A32" s="221"/>
      <c r="B32" s="222"/>
      <c r="C32" s="263"/>
      <c r="D32" s="222"/>
      <c r="E32" s="222"/>
      <c r="F32" s="222"/>
      <c r="G32" s="22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33" x14ac:dyDescent="0.2">
      <c r="A33" s="221"/>
      <c r="B33" s="222"/>
      <c r="C33" s="263"/>
      <c r="D33" s="222"/>
      <c r="E33" s="222"/>
      <c r="F33" s="222"/>
      <c r="G33" s="22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33" x14ac:dyDescent="0.2">
      <c r="A34" s="221"/>
      <c r="B34" s="222"/>
      <c r="C34" s="263"/>
      <c r="D34" s="222"/>
      <c r="E34" s="222"/>
      <c r="F34" s="222"/>
      <c r="G34" s="22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33" x14ac:dyDescent="0.2">
      <c r="A35" s="224"/>
      <c r="B35" s="225"/>
      <c r="C35" s="264"/>
      <c r="D35" s="225"/>
      <c r="E35" s="225"/>
      <c r="F35" s="225"/>
      <c r="G35" s="226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33" x14ac:dyDescent="0.2">
      <c r="A36" s="3"/>
      <c r="B36" s="4"/>
      <c r="C36" s="259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33" x14ac:dyDescent="0.2">
      <c r="C37" s="265"/>
      <c r="D37" s="10"/>
      <c r="AG37" t="s">
        <v>282</v>
      </c>
    </row>
    <row r="38" spans="1:33" x14ac:dyDescent="0.2">
      <c r="D38" s="10"/>
    </row>
    <row r="39" spans="1:33" x14ac:dyDescent="0.2">
      <c r="D39" s="10"/>
    </row>
    <row r="40" spans="1:33" x14ac:dyDescent="0.2">
      <c r="D40" s="10"/>
    </row>
    <row r="41" spans="1:33" x14ac:dyDescent="0.2">
      <c r="D41" s="10"/>
    </row>
    <row r="42" spans="1:33" x14ac:dyDescent="0.2">
      <c r="D42" s="10"/>
    </row>
    <row r="43" spans="1:33" x14ac:dyDescent="0.2">
      <c r="D43" s="10"/>
    </row>
    <row r="44" spans="1:33" x14ac:dyDescent="0.2">
      <c r="D44" s="10"/>
    </row>
    <row r="45" spans="1:33" x14ac:dyDescent="0.2">
      <c r="D45" s="10"/>
    </row>
    <row r="46" spans="1:33" x14ac:dyDescent="0.2">
      <c r="D46" s="10"/>
    </row>
    <row r="47" spans="1:33" x14ac:dyDescent="0.2">
      <c r="D47" s="10"/>
    </row>
    <row r="48" spans="1:33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dJxaA2okzRMqx11AUkIio60wie3eMOfOvRTtDzsp9BrN3nc9+hrk88x347K2pBsj+t+mazmNfjE6+f1KHqIxEw==" saltValue="YqQe4UDXB3tZUXxCF5kQXQ==" spinCount="100000" sheet="1" formatRows="0"/>
  <mergeCells count="6">
    <mergeCell ref="A1:G1"/>
    <mergeCell ref="C2:G2"/>
    <mergeCell ref="C3:G3"/>
    <mergeCell ref="C4:G4"/>
    <mergeCell ref="A30:C30"/>
    <mergeCell ref="A31:G3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oadresa</vt:lpstr>
      <vt:lpstr>Stavba!Objednatel</vt:lpstr>
      <vt:lpstr>Stavba!Objekt</vt:lpstr>
      <vt:lpstr>'01 01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Čížek</dc:creator>
  <cp:lastModifiedBy>Petr Čížek</cp:lastModifiedBy>
  <cp:lastPrinted>2019-03-19T12:27:02Z</cp:lastPrinted>
  <dcterms:created xsi:type="dcterms:W3CDTF">2009-04-08T07:15:50Z</dcterms:created>
  <dcterms:modified xsi:type="dcterms:W3CDTF">2025-05-29T13:03:11Z</dcterms:modified>
</cp:coreProperties>
</file>